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025" yWindow="45" windowWidth="29040" windowHeight="16440" tabRatio="725" activeTab="2"/>
  </bookViews>
  <sheets>
    <sheet name="Инструкция по заполнению" sheetId="5" r:id="rId1"/>
    <sheet name="РЕКВИЗИТЫ" sheetId="4" r:id="rId2"/>
    <sheet name="БЛАНК-ЗАКАЗА" sheetId="6" r:id="rId3"/>
    <sheet name="Спец, обосн ФП" sheetId="9" state="hidden" r:id="rId4"/>
  </sheets>
  <definedNames>
    <definedName name="_xlnm._FilterDatabase" localSheetId="2" hidden="1">'БЛАНК-ЗАКАЗА'!$A$10:$P$23</definedName>
    <definedName name="_xlnm._FilterDatabase" localSheetId="3" hidden="1">'Спец, обосн ФП'!$C$3:$Y$17</definedName>
    <definedName name="n_1" localSheetId="3">{"","одинz","дваz","триz","четыреz","пятьz","шестьz","семьz","восемьz","девятьz"}</definedName>
    <definedName name="n_1">{"","одинz","дваz","триz","четыреz","пятьz","шестьz","семьz","восемьz","девятьz"}</definedName>
    <definedName name="n_2" localSheetId="3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 localSheetId="3">{"";1;"двадцатьz";"тридцатьz";"сорокz";"пятьдесятz";"шестьдесятz";"семьдесятz";"восемьдесятz";"девяностоz"}</definedName>
    <definedName name="n_3">{"";1;"двадцатьz";"тридцатьz";"сорокz";"пятьдесятz";"шестьдесятz";"семьдесятz";"восемьдесятz";"девяностоz"}</definedName>
    <definedName name="n_4" localSheetId="3">{"","стоz","двестиz","тристаz","четырестаz","пятьсотz","шестьсотz","семьсотz","восемьсотz","девятьсотz"}</definedName>
    <definedName name="n_4">{"","стоz","двестиz","тристаz","четырестаz","пятьсотz","шестьсотz","семьсотz","восемьсотz","девятьсотz"}</definedName>
    <definedName name="n_5" localSheetId="3">{"","однаz","двеz","триz","четыреz","пятьz","шестьz","семьz","восемьz","девятьz"}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 localSheetId="3">IF('Спец, обосн ФП'!n_3=1,'Спец, обосн ФП'!n_2,'Спец, обосн ФП'!n_3&amp;'Спец, обосн ФП'!n_1)</definedName>
    <definedName name="n0x">IF(n_3=1,n_2,n_3&amp;n_1)</definedName>
    <definedName name="n1x" localSheetId="3">IF('Спец, обосн ФП'!n_3=1,'Спец, обосн ФП'!n_2,'Спец, обосн ФП'!n_3&amp;'Спец, обосн ФП'!n_5)</definedName>
    <definedName name="n1x">IF(n_3=1,n_2,n_3&amp;n_5)</definedName>
    <definedName name="мил" localSheetId="3">{0,"овz";1,"z";2,"аz";5,"овz"}</definedName>
    <definedName name="мил">{0,"овz";1,"z";2,"аz";5,"овz"}</definedName>
    <definedName name="тыс" localSheetId="3">{0,"тысячz";1,"тысячаz";2,"тысячиz";5,"тысячz"}</definedName>
    <definedName name="тыс">{0,"тысячz";1,"тысячаz";2,"тысячиz";5,"тысячz"}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3" i="6" l="1"/>
  <c r="O9" i="6"/>
  <c r="P22" i="6"/>
  <c r="P21" i="6"/>
  <c r="P19" i="6"/>
  <c r="P20" i="6"/>
  <c r="P11" i="6"/>
  <c r="N5" i="9"/>
  <c r="O5" i="9"/>
  <c r="P5" i="9"/>
  <c r="Q5" i="9"/>
  <c r="N6" i="9"/>
  <c r="O6" i="9"/>
  <c r="P6" i="9"/>
  <c r="Q6" i="9"/>
  <c r="N7" i="9"/>
  <c r="O7" i="9"/>
  <c r="P7" i="9"/>
  <c r="Q7" i="9"/>
  <c r="N8" i="9"/>
  <c r="O8" i="9"/>
  <c r="P8" i="9"/>
  <c r="Q8" i="9"/>
  <c r="N9" i="9"/>
  <c r="O9" i="9"/>
  <c r="P9" i="9"/>
  <c r="Q9" i="9"/>
  <c r="N10" i="9"/>
  <c r="O10" i="9"/>
  <c r="P10" i="9"/>
  <c r="Q10" i="9"/>
  <c r="N11" i="9"/>
  <c r="O11" i="9"/>
  <c r="P11" i="9"/>
  <c r="Q11" i="9"/>
  <c r="N12" i="9"/>
  <c r="O12" i="9"/>
  <c r="P12" i="9"/>
  <c r="Q12" i="9"/>
  <c r="N13" i="9"/>
  <c r="O13" i="9"/>
  <c r="P13" i="9"/>
  <c r="Q13" i="9"/>
  <c r="N14" i="9"/>
  <c r="O14" i="9"/>
  <c r="P14" i="9"/>
  <c r="Q14" i="9"/>
  <c r="D5" i="9"/>
  <c r="E5" i="9"/>
  <c r="F5" i="9"/>
  <c r="G5" i="9"/>
  <c r="H5" i="9"/>
  <c r="I5" i="9"/>
  <c r="D6" i="9"/>
  <c r="E6" i="9"/>
  <c r="F6" i="9"/>
  <c r="G6" i="9"/>
  <c r="H6" i="9"/>
  <c r="I6" i="9"/>
  <c r="D7" i="9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D10" i="9"/>
  <c r="E10" i="9"/>
  <c r="F10" i="9"/>
  <c r="G10" i="9"/>
  <c r="H10" i="9"/>
  <c r="I10" i="9"/>
  <c r="D11" i="9"/>
  <c r="E11" i="9"/>
  <c r="F11" i="9"/>
  <c r="G11" i="9"/>
  <c r="H11" i="9"/>
  <c r="I11" i="9"/>
  <c r="D12" i="9"/>
  <c r="E12" i="9"/>
  <c r="F12" i="9"/>
  <c r="G12" i="9"/>
  <c r="H12" i="9"/>
  <c r="I12" i="9"/>
  <c r="D13" i="9"/>
  <c r="E13" i="9"/>
  <c r="F13" i="9"/>
  <c r="G13" i="9"/>
  <c r="H13" i="9"/>
  <c r="I13" i="9"/>
  <c r="D14" i="9"/>
  <c r="E14" i="9"/>
  <c r="F14" i="9"/>
  <c r="G14" i="9"/>
  <c r="H14" i="9"/>
  <c r="I14" i="9"/>
  <c r="P16" i="6"/>
  <c r="P13" i="6"/>
  <c r="P12" i="6"/>
  <c r="Q4" i="9"/>
  <c r="P4" i="9"/>
  <c r="P15" i="9" s="1"/>
  <c r="O4" i="9"/>
  <c r="I4" i="9"/>
  <c r="H4" i="9"/>
  <c r="G4" i="9"/>
  <c r="F4" i="9"/>
  <c r="D4" i="9"/>
  <c r="N4" i="9"/>
  <c r="E4" i="9"/>
  <c r="P17" i="6"/>
  <c r="P18" i="6"/>
  <c r="P14" i="6"/>
  <c r="P15" i="6"/>
  <c r="H15" i="9" l="1"/>
  <c r="J7" i="9"/>
  <c r="R9" i="9"/>
  <c r="J6" i="9"/>
  <c r="J13" i="9"/>
  <c r="J11" i="9"/>
  <c r="J9" i="9"/>
  <c r="J14" i="9"/>
  <c r="J4" i="9"/>
  <c r="R14" i="9"/>
  <c r="R13" i="9"/>
  <c r="R12" i="9"/>
  <c r="R11" i="9"/>
  <c r="R10" i="9"/>
  <c r="R8" i="9"/>
  <c r="R7" i="9"/>
  <c r="R6" i="9"/>
  <c r="R4" i="9"/>
  <c r="J5" i="9"/>
  <c r="J12" i="9"/>
  <c r="J10" i="9"/>
  <c r="J8" i="9"/>
  <c r="P9" i="6"/>
  <c r="R5" i="9"/>
  <c r="J15" i="9" l="1"/>
  <c r="J17" i="9" s="1"/>
  <c r="R15" i="9"/>
  <c r="R17" i="9" s="1"/>
  <c r="J16" i="9" l="1"/>
</calcChain>
</file>

<file path=xl/sharedStrings.xml><?xml version="1.0" encoding="utf-8"?>
<sst xmlns="http://schemas.openxmlformats.org/spreadsheetml/2006/main" count="243" uniqueCount="139">
  <si>
    <t>№п/п</t>
  </si>
  <si>
    <t>Заказ</t>
  </si>
  <si>
    <t>Реквизиты</t>
  </si>
  <si>
    <t>Регион</t>
  </si>
  <si>
    <t>Город</t>
  </si>
  <si>
    <t>Краткое название организации (Заказчика)</t>
  </si>
  <si>
    <t>Должность, ФИО в родительном падеже (полностью)</t>
  </si>
  <si>
    <t xml:space="preserve">Фамилия и инициалы директора в именительном падеже </t>
  </si>
  <si>
    <t xml:space="preserve">Действует на основании </t>
  </si>
  <si>
    <t>Адрес фактический/юридический заказчика</t>
  </si>
  <si>
    <t>Адрес поставки</t>
  </si>
  <si>
    <t>Наименование банка</t>
  </si>
  <si>
    <t>Полное наименование организации, которая будет выступать в роли  "Заказчика" при заключении Контракта.</t>
  </si>
  <si>
    <t>Телефон с кодом города</t>
  </si>
  <si>
    <t>e-mail</t>
  </si>
  <si>
    <t>БИК банка</t>
  </si>
  <si>
    <t>№ расчетного счета</t>
  </si>
  <si>
    <t>Номер пункта, по которому заключается контракт (4,5 или 14) по 44ФЗ или 223 ФЗ</t>
  </si>
  <si>
    <t>ИНН</t>
  </si>
  <si>
    <t>КПП</t>
  </si>
  <si>
    <t>ОКПО</t>
  </si>
  <si>
    <t>Лицевой счет  (в случае, если необходимо указать в реквизитах)</t>
  </si>
  <si>
    <t>Сумма</t>
  </si>
  <si>
    <t>Наименование документа: Договор, Контракт, Муниципальный контракт</t>
  </si>
  <si>
    <t>Порядок обмена информацией:</t>
  </si>
  <si>
    <t>4. После оформления с Вашей стороны Вы сообщаете номер и дату заключения контракта (договора). Дата накладных должна быть позже даты заключения договора. Высылаете один комплект документов (контракт и спецификацию) нам, а второй оставляете себе и ждете учебники!!!</t>
  </si>
  <si>
    <t>Автор(ы)</t>
  </si>
  <si>
    <t>Наименование</t>
  </si>
  <si>
    <t>Год</t>
  </si>
  <si>
    <t>Цена</t>
  </si>
  <si>
    <t>ИТОГО:</t>
  </si>
  <si>
    <t>Ед. изм.</t>
  </si>
  <si>
    <t>Ответственое лицо за получение учебиков. ФИО + моб. телефон</t>
  </si>
  <si>
    <t>3. После согласования с Вами мы распечатываем два экземпляра документов, подписываем и отправляем Вам письмом почтой России.</t>
  </si>
  <si>
    <t>6. Для оперативности отгрузки заказанных учебников можно обменяться сканами документов.</t>
  </si>
  <si>
    <t>1. Вы оформляете со своей стороны документы –  РЕКВИЗИТЫ, БЛАНК-ЗАКАЗ в присланных Вам формах.</t>
  </si>
  <si>
    <t>X</t>
  </si>
  <si>
    <t>Итого:</t>
  </si>
  <si>
    <t>КОД</t>
  </si>
  <si>
    <t>Сумма (руб.)</t>
  </si>
  <si>
    <t>Кол-во</t>
  </si>
  <si>
    <t>Цена (руб.)</t>
  </si>
  <si>
    <t>Номер и дата заключения авторского договора</t>
  </si>
  <si>
    <t>Наименование товара</t>
  </si>
  <si>
    <t>№ п/п</t>
  </si>
  <si>
    <t>Х</t>
  </si>
  <si>
    <t>Расчет начальной (максимальной) цены Контракта</t>
  </si>
  <si>
    <t xml:space="preserve">Всего, руб. </t>
  </si>
  <si>
    <t>Цена за ед. продукции, руб.</t>
  </si>
  <si>
    <t>Используемый метод определения начальной (максимальной) цены Контракта</t>
  </si>
  <si>
    <t>приобретение учебной литературы у единственного Поставщика, имеющего исключительные права, в соответствии с пунктом 14 части 1 статьи 93 Федерального закона от 05.04.2013 № 44-ФЗ «О договорной системе в сфере закупок товаров, работ, услуг для обеспечения государственных и муниципальных нужд»</t>
  </si>
  <si>
    <t>Основные характеристики объекта закупки</t>
  </si>
  <si>
    <t>№ ФП</t>
  </si>
  <si>
    <t>Класс</t>
  </si>
  <si>
    <t>Код</t>
  </si>
  <si>
    <t>Контракт №</t>
  </si>
  <si>
    <t>Адрес фактический/юридический</t>
  </si>
  <si>
    <t>л/с</t>
  </si>
  <si>
    <t>р/с</t>
  </si>
  <si>
    <t>Банк</t>
  </si>
  <si>
    <t>БИК</t>
  </si>
  <si>
    <t>Тел.:</t>
  </si>
  <si>
    <t>E-mail:</t>
  </si>
  <si>
    <t>н/в за наш счет до дверей или по почте. Ждем подписания.</t>
  </si>
  <si>
    <t>ВЫБРАТЬ ИЗ СПИСКА</t>
  </si>
  <si>
    <t>шт.</t>
  </si>
  <si>
    <r>
      <t xml:space="preserve">на основании ценового предложения </t>
    </r>
    <r>
      <rPr>
        <sz val="11"/>
        <color theme="1"/>
        <rFont val="Times New Roman"/>
        <family val="1"/>
        <charset val="204"/>
      </rPr>
      <t>ООО «Издательский Центр ВЛАДОС»</t>
    </r>
  </si>
  <si>
    <t>Горбацевич А.Д. Коноплева М.А.  Речевая практика (для обучающихся с умственной отсталостью (интеллектуальными нарушениями). 1 класс.</t>
  </si>
  <si>
    <t>Тригер Р.Д., Владимирова Е.В. Подготовка к обучению грамоте (для обучающихся с задержкой психического развития). 1 доп. кл.</t>
  </si>
  <si>
    <t>Тригер Р.Д., Владимирова Е.В. Подготовка к обучению письму и чтению (для обучающихся с задержкой психического развития) (в 2 частях). 1 класс.</t>
  </si>
  <si>
    <t>Кудрина С.В. Мир природы и человека (для обучающихся с умственной отсталостью (с интеллектуальными нарушениями). 1 доп. кл.</t>
  </si>
  <si>
    <t>Фадеева С.В., Власова А.Ф. Математика. (для обучающихся с интеллектуальными нарушениями). 5 класс.</t>
  </si>
  <si>
    <t>РФ</t>
  </si>
  <si>
    <t>Страна проис
хождения товара</t>
  </si>
  <si>
    <t>Горбацевич А.Д., Коноплева М.А., и др. Речевая практика. Учебник для общеобразовательных организаций, реализующих ФГОС образования обучающихся с умственной отсталостью (интеллектуальными нарушениями). 4 класс.</t>
  </si>
  <si>
    <t>Граш Н.Е. Чтение и развитие речи: учебник для 1-го кл. общеобразовательных организаций, реализующих АООП НОО глухих обучающихся в соответствии с ФГОС НОО ОВЗ с электронным приложением на CD-диске. В 3 ч.</t>
  </si>
  <si>
    <t>Граш Н.Е. Чтение и развитие речи. 4 класс. В 2-х ч. с электронным приложением на СD-диске учеб. для 4 класса общеобразовательных организаций, реализующих АООП НОО глухих обучающихся в соответствии с ФГОС НОО ОВЗ</t>
  </si>
  <si>
    <t>Никишов А.И. Биология. Организмы. 5 класс.</t>
  </si>
  <si>
    <t>Теремов А.В., Петросова Р.А. Биология. Биологические системы и процессы. 11 класс</t>
  </si>
  <si>
    <t>Контракт №__от "___"__________2023 г.</t>
  </si>
  <si>
    <t>Муниципальный контракт №_от "__"______2023 г.</t>
  </si>
  <si>
    <t>Договор №__от "___"___________2023 г.</t>
  </si>
  <si>
    <t>ГПД №__от "___"___________2023 г.</t>
  </si>
  <si>
    <t>Уважаемые коллеги, направляем Вам бланк заказа на учебную продукцию ООО «ВАКО» для сбора и формирования заказа.</t>
  </si>
  <si>
    <t xml:space="preserve">5. Для отгрузки учебников нужны ФИО и номер мобильного телефона контактного лица, ответственного за получение учебников. </t>
  </si>
  <si>
    <t>Федин С.Н.</t>
  </si>
  <si>
    <t>2-3</t>
  </si>
  <si>
    <t>5-7</t>
  </si>
  <si>
    <t>10-11</t>
  </si>
  <si>
    <t>Корлюгова Ю.Н., 
Гоппе Е.Е.</t>
  </si>
  <si>
    <t>Финансовая грамотность: рабочая тетрадь. 4 класс общеобразовательных организаций</t>
  </si>
  <si>
    <t>Корлюгова Ю.Н., Половникова А.В.</t>
  </si>
  <si>
    <t>Финансовая грамотность: рабочая тетрадь. 5-7 классы общеобразовательных организаций</t>
  </si>
  <si>
    <t>Финансовая грамотность: рабочая тетрадь. 10-11 классы общеобразовательных организаций</t>
  </si>
  <si>
    <t>Финансовая грамотность: учебная программа и методические рекомендации. 4 класс общеобразовательных организаций</t>
  </si>
  <si>
    <t>Финансовая грамотность: учебная программа и методические рекомендации. 10-11 классы общеобразовательных организаций</t>
  </si>
  <si>
    <t>Финансовая грамотность: учебник. 2-3 классы общеобразовательных организаций. В 2 ч., часть 1</t>
  </si>
  <si>
    <t>Финансовая грамотность: учебник. 2-3 классы общеобразовательных организаций. В 2 ч., часть 2</t>
  </si>
  <si>
    <t>Финансовая грамотность: учебная программа и методические рекомендации. 2-3 классы общеобразовательных организаций</t>
  </si>
  <si>
    <t>Финансовая грамотность: рабочая тетрадь. 2-3 классы общеобразовательных организаций</t>
  </si>
  <si>
    <t>Гловели Г.Д.,
Гоппе Е.Е.</t>
  </si>
  <si>
    <t>Финансовая грамотность: учебник. 4 класс общеобразовательных организаций</t>
  </si>
  <si>
    <t>Корлюгова Ю.Н.</t>
  </si>
  <si>
    <t>Финансовая грамотность: контрольно-измерительные материалы. 4 класс общеобразовательных организаций.</t>
  </si>
  <si>
    <t>Брехова Ю.В.,
Алмосов А.П.,
Завьялов Д.Ю.</t>
  </si>
  <si>
    <t>Финансовая грамотность: учебник. 10-11 классы общеобразовательных организаций</t>
  </si>
  <si>
    <t>Железнякова Н.А.</t>
  </si>
  <si>
    <t xml:space="preserve">Финансовая грамотность: контрольно-измерительные материалы. 10-11 классы общеобразовательных организаций. </t>
  </si>
  <si>
    <t>Всего</t>
  </si>
  <si>
    <t>Итого</t>
  </si>
  <si>
    <t>Тип продукции</t>
  </si>
  <si>
    <t>Учебник</t>
  </si>
  <si>
    <t>Рабочая тетрадь</t>
  </si>
  <si>
    <t>Учебная программа и методические рекомендации</t>
  </si>
  <si>
    <t xml:space="preserve"> Контрольно-измерительные материалы</t>
  </si>
  <si>
    <t>Ответственное лицо за приём и обработку заказов: Трухина Наталья Игоревна</t>
  </si>
  <si>
    <t>Почтовый адрес: 140008, МО г. Люберцы, ул. 3-е ПО, д. 102, офис 414</t>
  </si>
  <si>
    <t>Тел: (495) 967-19-26</t>
  </si>
  <si>
    <t>e-mail:</t>
  </si>
  <si>
    <t>lizl@obrazpro.ru</t>
  </si>
  <si>
    <r>
      <t xml:space="preserve">2. Высылаете документы для сверки по электронному адресу: </t>
    </r>
    <r>
      <rPr>
        <b/>
        <sz val="12"/>
        <rFont val="Times New Roman"/>
        <family val="1"/>
        <charset val="204"/>
      </rPr>
      <t/>
    </r>
  </si>
  <si>
    <t>3) Итоги заказа  получатся автоматически;</t>
  </si>
  <si>
    <t>Предметная область</t>
  </si>
  <si>
    <t>Учебный предмет</t>
  </si>
  <si>
    <t>Издательство</t>
  </si>
  <si>
    <t>ООО "ВАКО"</t>
  </si>
  <si>
    <t>Обществознание</t>
  </si>
  <si>
    <t>Математика и информатика</t>
  </si>
  <si>
    <t>Общественно-научные предметы</t>
  </si>
  <si>
    <r>
      <rPr>
        <b/>
        <sz val="12"/>
        <rFont val="Times New Roman"/>
        <family val="1"/>
        <charset val="204"/>
      </rPr>
      <t>Пожалуйста</t>
    </r>
    <r>
      <rPr>
        <sz val="12"/>
        <rFont val="Times New Roman"/>
        <family val="1"/>
        <charset val="204"/>
      </rPr>
      <t>, при отправке письма в графе «тема письма» пишите не только какая школа, но и какой район и регион.</t>
    </r>
  </si>
  <si>
    <t xml:space="preserve">2) Заполнить количества по потребности </t>
  </si>
  <si>
    <t xml:space="preserve">1) Заполнить вкладку "РЕКВИЗИТЫ"; </t>
  </si>
  <si>
    <t>Бланк заказа для образовательных организаций</t>
  </si>
  <si>
    <t>Бланк запоняется отдельно каждой образовательной организацией.</t>
  </si>
  <si>
    <t>Математика</t>
  </si>
  <si>
    <t>2.1.1.4.1.2.1.</t>
  </si>
  <si>
    <t>2.1.1.4.1.2.2.</t>
  </si>
  <si>
    <t>2.1.3.6.2.4.1.</t>
  </si>
  <si>
    <t xml:space="preserve">№ФПУ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</si>
</sst>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54" x14ac:knownFonts="1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Times New Roman"/>
      <family val="1"/>
      <charset val="204"/>
    </font>
    <font>
      <sz val="9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9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0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theme="3" tint="-0.499984740745262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80">
    <xf numFmtId="0" fontId="0" fillId="0" borderId="0"/>
    <xf numFmtId="0" fontId="11" fillId="0" borderId="0">
      <alignment horizontal="left"/>
    </xf>
    <xf numFmtId="0" fontId="12" fillId="0" borderId="0"/>
    <xf numFmtId="0" fontId="10" fillId="0" borderId="0"/>
    <xf numFmtId="0" fontId="9" fillId="0" borderId="0"/>
    <xf numFmtId="0" fontId="12" fillId="0" borderId="0"/>
    <xf numFmtId="0" fontId="14" fillId="0" borderId="1" xfId="0" applyFont="1" applyFill="1" applyBorder="1" applyAlignment="1" applyProtection="1">
      <alignment horizontal="left" vertical="center" wrapText="1"/>
      <protection hidden="1"/>
    </xf>
    <xf numFmtId="0" fontId="9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>
      <alignment horizontal="left"/>
    </xf>
    <xf numFmtId="0" fontId="21" fillId="0" borderId="0"/>
    <xf numFmtId="0" fontId="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22" fillId="0" borderId="0"/>
    <xf numFmtId="0" fontId="24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0" fontId="19" fillId="0" borderId="0"/>
    <xf numFmtId="0" fontId="23" fillId="0" borderId="0"/>
    <xf numFmtId="0" fontId="19" fillId="0" borderId="0"/>
    <xf numFmtId="0" fontId="22" fillId="0" borderId="0"/>
    <xf numFmtId="0" fontId="9" fillId="0" borderId="0"/>
    <xf numFmtId="0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11" fillId="0" borderId="0">
      <alignment horizontal="left"/>
    </xf>
    <xf numFmtId="0" fontId="12" fillId="0" borderId="0"/>
    <xf numFmtId="0" fontId="25" fillId="0" borderId="0"/>
    <xf numFmtId="0" fontId="22" fillId="0" borderId="0"/>
    <xf numFmtId="0" fontId="18" fillId="0" borderId="0"/>
    <xf numFmtId="0" fontId="9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2" fillId="0" borderId="0"/>
    <xf numFmtId="0" fontId="21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18" fillId="0" borderId="0"/>
    <xf numFmtId="0" fontId="5" fillId="0" borderId="0"/>
    <xf numFmtId="0" fontId="11" fillId="0" borderId="0">
      <alignment horizontal="left"/>
    </xf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9" fillId="0" borderId="0"/>
    <xf numFmtId="0" fontId="24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0" fontId="19" fillId="0" borderId="0"/>
    <xf numFmtId="0" fontId="22" fillId="0" borderId="0"/>
    <xf numFmtId="0" fontId="3" fillId="0" borderId="0"/>
    <xf numFmtId="0" fontId="3" fillId="0" borderId="0"/>
    <xf numFmtId="0" fontId="11" fillId="0" borderId="0">
      <alignment horizontal="left"/>
    </xf>
    <xf numFmtId="0" fontId="3" fillId="0" borderId="0"/>
    <xf numFmtId="0" fontId="3" fillId="0" borderId="0"/>
    <xf numFmtId="0" fontId="18" fillId="0" borderId="0"/>
    <xf numFmtId="0" fontId="19" fillId="0" borderId="0"/>
    <xf numFmtId="0" fontId="24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0" fontId="19" fillId="0" borderId="0"/>
    <xf numFmtId="0" fontId="22" fillId="0" borderId="0"/>
    <xf numFmtId="0" fontId="3" fillId="0" borderId="0"/>
    <xf numFmtId="0" fontId="3" fillId="0" borderId="0"/>
    <xf numFmtId="0" fontId="11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 applyNumberFormat="0" applyFill="0" applyBorder="0" applyAlignment="0" applyProtection="0"/>
  </cellStyleXfs>
  <cellXfs count="164">
    <xf numFmtId="0" fontId="0" fillId="0" borderId="0" xfId="0"/>
    <xf numFmtId="0" fontId="13" fillId="0" borderId="0" xfId="0" applyFont="1"/>
    <xf numFmtId="49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0" xfId="0" applyNumberFormat="1" applyFont="1" applyFill="1" applyAlignment="1" applyProtection="1">
      <alignment horizontal="left" vertical="center" wrapText="1"/>
      <protection locked="0"/>
    </xf>
    <xf numFmtId="0" fontId="15" fillId="0" borderId="0" xfId="0" applyFont="1" applyFill="1" applyAlignment="1" applyProtection="1">
      <alignment horizontal="left" vertical="center" wrapText="1"/>
      <protection locked="0"/>
    </xf>
    <xf numFmtId="0" fontId="14" fillId="0" borderId="1" xfId="3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Fill="1" applyBorder="1" applyAlignment="1" applyProtection="1">
      <alignment horizontal="left" vertical="center" wrapText="1"/>
      <protection hidden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4" fillId="3" borderId="1" xfId="3" applyFont="1" applyFill="1" applyBorder="1" applyAlignment="1">
      <alignment horizontal="left" vertical="center" wrapText="1"/>
    </xf>
    <xf numFmtId="0" fontId="13" fillId="0" borderId="0" xfId="0" applyFont="1" applyFill="1"/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/>
      <protection hidden="1"/>
    </xf>
    <xf numFmtId="0" fontId="13" fillId="0" borderId="0" xfId="0" applyFont="1" applyFill="1" applyAlignment="1"/>
    <xf numFmtId="0" fontId="13" fillId="0" borderId="0" xfId="0" applyFont="1" applyAlignment="1"/>
    <xf numFmtId="0" fontId="7" fillId="0" borderId="0" xfId="56"/>
    <xf numFmtId="0" fontId="26" fillId="4" borderId="1" xfId="56" applyFont="1" applyFill="1" applyBorder="1"/>
    <xf numFmtId="4" fontId="26" fillId="0" borderId="1" xfId="56" applyNumberFormat="1" applyFont="1" applyBorder="1" applyAlignment="1">
      <alignment horizontal="center" vertical="center" wrapText="1"/>
    </xf>
    <xf numFmtId="0" fontId="26" fillId="0" borderId="1" xfId="56" applyFont="1" applyBorder="1" applyAlignment="1">
      <alignment horizontal="center" vertical="center" wrapText="1"/>
    </xf>
    <xf numFmtId="4" fontId="13" fillId="0" borderId="1" xfId="56" applyNumberFormat="1" applyFont="1" applyBorder="1" applyAlignment="1">
      <alignment horizontal="center" vertical="center" wrapText="1"/>
    </xf>
    <xf numFmtId="0" fontId="13" fillId="0" borderId="1" xfId="56" applyFont="1" applyBorder="1" applyAlignment="1">
      <alignment horizontal="center" vertical="center" wrapText="1"/>
    </xf>
    <xf numFmtId="0" fontId="13" fillId="0" borderId="1" xfId="56" applyFont="1" applyBorder="1" applyAlignment="1">
      <alignment horizontal="left" vertical="center" wrapText="1"/>
    </xf>
    <xf numFmtId="0" fontId="13" fillId="0" borderId="1" xfId="56" applyFont="1" applyBorder="1" applyAlignment="1">
      <alignment horizontal="right" vertical="center" wrapText="1"/>
    </xf>
    <xf numFmtId="0" fontId="26" fillId="4" borderId="1" xfId="56" applyFont="1" applyFill="1" applyBorder="1" applyAlignment="1">
      <alignment horizontal="center" vertical="center" wrapText="1"/>
    </xf>
    <xf numFmtId="0" fontId="15" fillId="0" borderId="1" xfId="56" applyFont="1" applyBorder="1" applyAlignment="1">
      <alignment horizontal="center" vertical="center" wrapText="1"/>
    </xf>
    <xf numFmtId="3" fontId="13" fillId="0" borderId="1" xfId="56" applyNumberFormat="1" applyFont="1" applyBorder="1" applyAlignment="1">
      <alignment horizontal="center" vertical="center" wrapText="1"/>
    </xf>
    <xf numFmtId="0" fontId="13" fillId="0" borderId="4" xfId="56" applyFont="1" applyBorder="1" applyAlignment="1">
      <alignment vertical="center" wrapText="1"/>
    </xf>
    <xf numFmtId="0" fontId="13" fillId="0" borderId="1" xfId="56" applyFont="1" applyBorder="1" applyAlignment="1">
      <alignment vertical="center" wrapText="1"/>
    </xf>
    <xf numFmtId="0" fontId="13" fillId="0" borderId="5" xfId="56" applyFont="1" applyBorder="1" applyAlignment="1">
      <alignment vertical="center" wrapText="1"/>
    </xf>
    <xf numFmtId="4" fontId="27" fillId="0" borderId="1" xfId="56" applyNumberFormat="1" applyFont="1" applyBorder="1" applyAlignment="1">
      <alignment horizontal="center" vertical="center" wrapText="1"/>
    </xf>
    <xf numFmtId="3" fontId="27" fillId="0" borderId="1" xfId="56" applyNumberFormat="1" applyFont="1" applyBorder="1" applyAlignment="1">
      <alignment horizontal="center" vertical="center" wrapText="1"/>
    </xf>
    <xf numFmtId="0" fontId="27" fillId="0" borderId="1" xfId="56" applyFont="1" applyBorder="1" applyAlignment="1">
      <alignment horizontal="center" vertical="center" wrapText="1"/>
    </xf>
    <xf numFmtId="0" fontId="13" fillId="0" borderId="6" xfId="56" applyFont="1" applyBorder="1" applyAlignment="1">
      <alignment vertical="center" wrapText="1"/>
    </xf>
    <xf numFmtId="0" fontId="29" fillId="0" borderId="0" xfId="0" applyFont="1"/>
    <xf numFmtId="0" fontId="16" fillId="0" borderId="1" xfId="0" applyFont="1" applyBorder="1" applyAlignment="1" applyProtection="1">
      <alignment horizontal="right"/>
    </xf>
    <xf numFmtId="0" fontId="16" fillId="0" borderId="1" xfId="0" applyNumberFormat="1" applyFont="1" applyBorder="1" applyAlignment="1" applyProtection="1">
      <alignment horizontal="right"/>
    </xf>
    <xf numFmtId="0" fontId="26" fillId="0" borderId="0" xfId="0" applyFont="1"/>
    <xf numFmtId="0" fontId="29" fillId="0" borderId="0" xfId="56" applyFont="1"/>
    <xf numFmtId="0" fontId="30" fillId="0" borderId="0" xfId="56" applyFont="1"/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horizontal="left" vertical="center"/>
      <protection locked="0"/>
    </xf>
    <xf numFmtId="49" fontId="13" fillId="0" borderId="1" xfId="0" applyNumberFormat="1" applyFont="1" applyFill="1" applyBorder="1" applyAlignment="1" applyProtection="1">
      <alignment horizontal="left" vertical="center"/>
      <protection locked="0"/>
    </xf>
    <xf numFmtId="49" fontId="13" fillId="0" borderId="1" xfId="0" applyNumberFormat="1" applyFont="1" applyFill="1" applyBorder="1" applyAlignment="1" applyProtection="1">
      <alignment horizontal="left" vertical="center"/>
      <protection locked="0"/>
    </xf>
    <xf numFmtId="0" fontId="32" fillId="0" borderId="1" xfId="3" applyFont="1" applyFill="1" applyBorder="1" applyAlignment="1" applyProtection="1">
      <alignment horizontal="left" vertical="top"/>
      <protection hidden="1"/>
    </xf>
    <xf numFmtId="0" fontId="32" fillId="0" borderId="1" xfId="0" applyFont="1" applyFill="1" applyBorder="1" applyAlignment="1" applyProtection="1">
      <alignment horizontal="left" vertical="center"/>
      <protection hidden="1"/>
    </xf>
    <xf numFmtId="0" fontId="34" fillId="0" borderId="0" xfId="0" applyFont="1" applyFill="1" applyBorder="1" applyAlignment="1" applyProtection="1">
      <alignment vertical="center"/>
    </xf>
    <xf numFmtId="0" fontId="31" fillId="0" borderId="0" xfId="0" applyFont="1" applyFill="1" applyAlignment="1">
      <alignment horizontal="left"/>
    </xf>
    <xf numFmtId="4" fontId="31" fillId="0" borderId="0" xfId="0" applyNumberFormat="1" applyFont="1" applyFill="1" applyAlignment="1">
      <alignment horizontal="left"/>
    </xf>
    <xf numFmtId="0" fontId="14" fillId="0" borderId="1" xfId="3" applyFont="1" applyFill="1" applyBorder="1" applyAlignment="1">
      <alignment horizontal="center" vertical="center"/>
    </xf>
    <xf numFmtId="4" fontId="17" fillId="0" borderId="0" xfId="0" applyNumberFormat="1" applyFont="1" applyAlignment="1" applyProtection="1"/>
    <xf numFmtId="0" fontId="37" fillId="0" borderId="1" xfId="5" applyFont="1" applyFill="1" applyBorder="1" applyAlignment="1" applyProtection="1">
      <alignment horizontal="center" vertical="center"/>
    </xf>
    <xf numFmtId="4" fontId="37" fillId="0" borderId="1" xfId="5" applyNumberFormat="1" applyFont="1" applyFill="1" applyBorder="1" applyAlignment="1" applyProtection="1">
      <alignment horizontal="center" vertical="center"/>
    </xf>
    <xf numFmtId="3" fontId="37" fillId="0" borderId="1" xfId="5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/>
    <xf numFmtId="3" fontId="39" fillId="2" borderId="1" xfId="5" applyNumberFormat="1" applyFont="1" applyFill="1" applyBorder="1" applyAlignment="1" applyProtection="1">
      <alignment horizontal="center" vertical="top"/>
    </xf>
    <xf numFmtId="4" fontId="39" fillId="2" borderId="1" xfId="5" applyNumberFormat="1" applyFont="1" applyFill="1" applyBorder="1" applyAlignment="1" applyProtection="1">
      <alignment horizontal="center" vertical="top"/>
    </xf>
    <xf numFmtId="0" fontId="36" fillId="0" borderId="0" xfId="0" applyFont="1" applyAlignment="1" applyProtection="1"/>
    <xf numFmtId="0" fontId="36" fillId="0" borderId="1" xfId="0" applyFont="1" applyBorder="1" applyAlignment="1" applyProtection="1">
      <alignment horizontal="center" vertical="center"/>
    </xf>
    <xf numFmtId="3" fontId="17" fillId="0" borderId="0" xfId="0" applyNumberFormat="1" applyFont="1" applyAlignment="1" applyProtection="1"/>
    <xf numFmtId="0" fontId="17" fillId="0" borderId="0" xfId="0" applyFont="1" applyAlignment="1" applyProtection="1">
      <alignment horizontal="center" vertical="center" wrapText="1"/>
    </xf>
    <xf numFmtId="0" fontId="37" fillId="0" borderId="1" xfId="5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5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/>
    </xf>
    <xf numFmtId="4" fontId="37" fillId="0" borderId="1" xfId="5" applyNumberFormat="1" applyFont="1" applyFill="1" applyBorder="1" applyAlignment="1" applyProtection="1">
      <alignment horizontal="center" vertical="center" wrapText="1"/>
    </xf>
    <xf numFmtId="4" fontId="17" fillId="0" borderId="0" xfId="0" applyNumberFormat="1" applyFont="1" applyAlignment="1" applyProtection="1">
      <alignment horizontal="center" vertical="center" wrapText="1"/>
    </xf>
    <xf numFmtId="3" fontId="3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1" xfId="0" applyNumberFormat="1" applyFont="1" applyBorder="1" applyAlignment="1" applyProtection="1">
      <alignment horizontal="right" vertical="center" wrapText="1"/>
    </xf>
    <xf numFmtId="0" fontId="38" fillId="0" borderId="1" xfId="5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center"/>
    </xf>
    <xf numFmtId="49" fontId="37" fillId="0" borderId="1" xfId="5" applyNumberFormat="1" applyFont="1" applyFill="1" applyBorder="1" applyAlignment="1" applyProtection="1">
      <alignment horizontal="left" vertical="center"/>
    </xf>
    <xf numFmtId="0" fontId="37" fillId="0" borderId="1" xfId="5" applyFont="1" applyFill="1" applyBorder="1" applyAlignment="1" applyProtection="1">
      <alignment horizontal="left" vertical="center"/>
    </xf>
    <xf numFmtId="0" fontId="32" fillId="0" borderId="7" xfId="3" applyFont="1" applyFill="1" applyBorder="1" applyAlignment="1">
      <alignment vertical="center"/>
    </xf>
    <xf numFmtId="0" fontId="32" fillId="0" borderId="1" xfId="3" applyFont="1" applyFill="1" applyBorder="1" applyAlignment="1">
      <alignment horizontal="left" vertical="center"/>
    </xf>
    <xf numFmtId="0" fontId="32" fillId="0" borderId="1" xfId="3" applyFont="1" applyFill="1" applyBorder="1" applyAlignment="1" applyProtection="1">
      <alignment horizontal="left" vertical="center"/>
      <protection hidden="1"/>
    </xf>
    <xf numFmtId="0" fontId="33" fillId="0" borderId="0" xfId="0" applyFont="1" applyFill="1" applyAlignment="1"/>
    <xf numFmtId="0" fontId="32" fillId="0" borderId="0" xfId="0" applyFont="1" applyFill="1" applyAlignment="1">
      <alignment horizontal="left" vertical="center"/>
    </xf>
    <xf numFmtId="9" fontId="26" fillId="0" borderId="0" xfId="0" applyNumberFormat="1" applyFont="1" applyFill="1"/>
    <xf numFmtId="2" fontId="26" fillId="0" borderId="0" xfId="0" applyNumberFormat="1" applyFont="1" applyAlignment="1">
      <alignment horizontal="center"/>
    </xf>
    <xf numFmtId="0" fontId="36" fillId="5" borderId="1" xfId="0" applyNumberFormat="1" applyFont="1" applyFill="1" applyBorder="1" applyAlignment="1" applyProtection="1">
      <alignment horizontal="center" vertical="center"/>
    </xf>
    <xf numFmtId="49" fontId="37" fillId="0" borderId="1" xfId="5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0" fontId="36" fillId="0" borderId="1" xfId="0" applyNumberFormat="1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 applyProtection="1">
      <alignment horizontal="left" vertical="center"/>
    </xf>
    <xf numFmtId="4" fontId="36" fillId="0" borderId="1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Alignment="1" applyProtection="1"/>
    <xf numFmtId="0" fontId="32" fillId="0" borderId="0" xfId="0" applyFont="1" applyFill="1" applyAlignment="1">
      <alignment horizontal="left" vertical="center" wrapText="1"/>
    </xf>
    <xf numFmtId="49" fontId="35" fillId="0" borderId="0" xfId="180" applyNumberFormat="1" applyFont="1" applyFill="1" applyBorder="1" applyAlignment="1" applyProtection="1">
      <alignment horizontal="left" vertical="center"/>
    </xf>
    <xf numFmtId="0" fontId="36" fillId="0" borderId="2" xfId="0" applyFont="1" applyFill="1" applyBorder="1" applyAlignment="1" applyProtection="1">
      <alignment horizontal="left" vertical="center"/>
    </xf>
    <xf numFmtId="4" fontId="36" fillId="0" borderId="0" xfId="0" applyNumberFormat="1" applyFont="1" applyFill="1" applyAlignment="1" applyProtection="1"/>
    <xf numFmtId="0" fontId="43" fillId="0" borderId="0" xfId="0" applyFont="1" applyAlignment="1" applyProtection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</xf>
    <xf numFmtId="0" fontId="36" fillId="0" borderId="1" xfId="0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 wrapText="1"/>
    </xf>
    <xf numFmtId="3" fontId="3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1" xfId="0" applyNumberFormat="1" applyFont="1" applyBorder="1" applyAlignment="1" applyProtection="1">
      <alignment horizontal="right" vertical="center" wrapText="1"/>
    </xf>
    <xf numFmtId="0" fontId="36" fillId="0" borderId="1" xfId="0" applyNumberFormat="1" applyFont="1" applyFill="1" applyBorder="1" applyAlignment="1">
      <alignment horizontal="center" vertical="center" wrapText="1"/>
    </xf>
    <xf numFmtId="14" fontId="41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 applyProtection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47" fillId="0" borderId="0" xfId="0" applyFont="1" applyAlignment="1" applyProtection="1">
      <alignment horizontal="left" vertical="center" wrapText="1"/>
    </xf>
    <xf numFmtId="0" fontId="43" fillId="0" borderId="0" xfId="0" applyFont="1" applyAlignment="1" applyProtection="1">
      <alignment vertical="center" wrapText="1"/>
    </xf>
    <xf numFmtId="0" fontId="36" fillId="0" borderId="1" xfId="0" applyFont="1" applyFill="1" applyBorder="1" applyAlignment="1">
      <alignment horizontal="center" vertical="center" wrapText="1"/>
    </xf>
    <xf numFmtId="49" fontId="37" fillId="2" borderId="1" xfId="5" applyNumberFormat="1" applyFont="1" applyFill="1" applyBorder="1" applyAlignment="1" applyProtection="1">
      <alignment horizontal="center" vertical="center" wrapText="1"/>
    </xf>
    <xf numFmtId="4" fontId="17" fillId="0" borderId="0" xfId="0" applyNumberFormat="1" applyFont="1" applyAlignment="1" applyProtection="1"/>
    <xf numFmtId="0" fontId="17" fillId="0" borderId="0" xfId="0" applyFont="1" applyAlignment="1" applyProtection="1"/>
    <xf numFmtId="3" fontId="17" fillId="0" borderId="0" xfId="0" applyNumberFormat="1" applyFont="1" applyAlignment="1" applyProtection="1"/>
    <xf numFmtId="0" fontId="17" fillId="0" borderId="0" xfId="0" applyFont="1" applyAlignment="1" applyProtection="1">
      <alignment horizontal="center" vertical="center" wrapText="1"/>
    </xf>
    <xf numFmtId="0" fontId="37" fillId="0" borderId="1" xfId="5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horizontal="left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Fill="1" applyAlignment="1" applyProtection="1">
      <alignment horizontal="center" vertical="center"/>
    </xf>
    <xf numFmtId="0" fontId="42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right" vertical="center" wrapText="1"/>
    </xf>
    <xf numFmtId="0" fontId="46" fillId="0" borderId="0" xfId="279" applyFont="1" applyFill="1" applyProtection="1">
      <protection locked="0"/>
    </xf>
    <xf numFmtId="0" fontId="42" fillId="0" borderId="0" xfId="2" applyFont="1" applyFill="1"/>
    <xf numFmtId="0" fontId="48" fillId="0" borderId="0" xfId="0" applyFont="1" applyFill="1"/>
    <xf numFmtId="0" fontId="40" fillId="0" borderId="0" xfId="2" applyFont="1" applyFill="1"/>
    <xf numFmtId="0" fontId="49" fillId="0" borderId="0" xfId="2" applyFont="1" applyFill="1"/>
    <xf numFmtId="0" fontId="50" fillId="0" borderId="0" xfId="2" applyFont="1" applyFill="1"/>
    <xf numFmtId="0" fontId="51" fillId="0" borderId="0" xfId="0" applyFont="1" applyFill="1"/>
    <xf numFmtId="0" fontId="42" fillId="0" borderId="0" xfId="2" applyFont="1" applyFill="1" applyProtection="1">
      <protection locked="0"/>
    </xf>
    <xf numFmtId="0" fontId="49" fillId="0" borderId="0" xfId="2" applyFont="1" applyFill="1" applyProtection="1">
      <protection locked="0"/>
    </xf>
    <xf numFmtId="0" fontId="46" fillId="0" borderId="0" xfId="279" applyFont="1" applyFill="1" applyBorder="1" applyAlignment="1">
      <alignment vertical="center" wrapText="1"/>
    </xf>
    <xf numFmtId="0" fontId="40" fillId="0" borderId="0" xfId="2" applyFont="1" applyFill="1" applyProtection="1">
      <protection locked="0"/>
    </xf>
    <xf numFmtId="0" fontId="52" fillId="0" borderId="0" xfId="2" applyFont="1" applyFill="1"/>
    <xf numFmtId="0" fontId="48" fillId="0" borderId="0" xfId="2" quotePrefix="1" applyFont="1" applyFill="1"/>
    <xf numFmtId="0" fontId="42" fillId="0" borderId="0" xfId="6" applyNumberFormat="1" applyFont="1" applyFill="1" applyBorder="1" applyAlignment="1" applyProtection="1">
      <alignment horizontal="right" vertical="top" wrapText="1"/>
    </xf>
    <xf numFmtId="0" fontId="42" fillId="0" borderId="0" xfId="6" applyNumberFormat="1" applyFont="1" applyFill="1" applyBorder="1" applyAlignment="1" applyProtection="1"/>
    <xf numFmtId="0" fontId="40" fillId="0" borderId="0" xfId="0" applyFont="1" applyFill="1" applyBorder="1" applyAlignment="1" applyProtection="1">
      <alignment horizontal="left" vertical="center" wrapText="1"/>
      <protection hidden="1"/>
    </xf>
    <xf numFmtId="0" fontId="42" fillId="0" borderId="0" xfId="6" applyNumberFormat="1" applyFont="1" applyFill="1" applyBorder="1" applyAlignment="1" applyProtection="1">
      <alignment vertical="top" wrapText="1"/>
    </xf>
    <xf numFmtId="0" fontId="42" fillId="0" borderId="0" xfId="0" applyFont="1" applyAlignment="1" applyProtection="1">
      <alignment horizontal="left" vertical="center" wrapText="1"/>
    </xf>
    <xf numFmtId="0" fontId="46" fillId="0" borderId="0" xfId="279" applyFont="1" applyFill="1" applyBorder="1" applyAlignment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37" fillId="0" borderId="1" xfId="5" applyNumberFormat="1" applyFont="1" applyFill="1" applyBorder="1" applyAlignment="1" applyProtection="1">
      <alignment horizontal="center" vertical="center"/>
    </xf>
    <xf numFmtId="49" fontId="37" fillId="2" borderId="6" xfId="5" applyNumberFormat="1" applyFont="1" applyFill="1" applyBorder="1" applyAlignment="1" applyProtection="1">
      <alignment horizontal="center" vertical="center" wrapText="1"/>
    </xf>
    <xf numFmtId="49" fontId="37" fillId="2" borderId="4" xfId="5" applyNumberFormat="1" applyFont="1" applyFill="1" applyBorder="1" applyAlignment="1" applyProtection="1">
      <alignment horizontal="center" vertical="center" wrapText="1"/>
    </xf>
    <xf numFmtId="4" fontId="37" fillId="2" borderId="1" xfId="5" applyNumberFormat="1" applyFont="1" applyFill="1" applyBorder="1" applyAlignment="1" applyProtection="1">
      <alignment horizontal="center" vertical="center" wrapText="1"/>
    </xf>
    <xf numFmtId="49" fontId="37" fillId="2" borderId="1" xfId="5" applyNumberFormat="1" applyFont="1" applyFill="1" applyBorder="1" applyAlignment="1" applyProtection="1">
      <alignment horizontal="center" vertical="center" wrapText="1"/>
    </xf>
    <xf numFmtId="49" fontId="37" fillId="2" borderId="1" xfId="5" applyNumberFormat="1" applyFont="1" applyFill="1" applyBorder="1" applyAlignment="1" applyProtection="1">
      <alignment horizontal="center" vertical="center"/>
    </xf>
    <xf numFmtId="0" fontId="43" fillId="0" borderId="0" xfId="0" applyFont="1" applyAlignment="1" applyProtection="1">
      <alignment horizontal="left" vertical="center" wrapText="1"/>
    </xf>
    <xf numFmtId="0" fontId="47" fillId="0" borderId="0" xfId="0" applyFont="1" applyAlignment="1" applyProtection="1">
      <alignment horizontal="left" vertical="center" wrapText="1"/>
    </xf>
    <xf numFmtId="0" fontId="46" fillId="0" borderId="0" xfId="279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26" fillId="0" borderId="1" xfId="56" applyFont="1" applyBorder="1" applyAlignment="1">
      <alignment horizontal="right" vertical="center" wrapText="1"/>
    </xf>
    <xf numFmtId="0" fontId="13" fillId="0" borderId="2" xfId="56" applyFont="1" applyBorder="1" applyAlignment="1">
      <alignment horizontal="justify" vertical="center" wrapText="1"/>
    </xf>
    <xf numFmtId="0" fontId="13" fillId="0" borderId="7" xfId="56" applyFont="1" applyBorder="1" applyAlignment="1">
      <alignment horizontal="justify" vertical="center" wrapText="1"/>
    </xf>
    <xf numFmtId="0" fontId="13" fillId="0" borderId="3" xfId="56" applyFont="1" applyBorder="1" applyAlignment="1">
      <alignment horizontal="justify" vertical="center" wrapText="1"/>
    </xf>
    <xf numFmtId="0" fontId="28" fillId="0" borderId="2" xfId="56" applyFont="1" applyBorder="1" applyAlignment="1">
      <alignment vertical="center" wrapText="1"/>
    </xf>
    <xf numFmtId="0" fontId="28" fillId="0" borderId="7" xfId="56" applyFont="1" applyBorder="1" applyAlignment="1">
      <alignment vertical="center" wrapText="1"/>
    </xf>
    <xf numFmtId="0" fontId="28" fillId="0" borderId="3" xfId="56" applyFont="1" applyBorder="1" applyAlignment="1">
      <alignment vertical="center" wrapText="1"/>
    </xf>
    <xf numFmtId="0" fontId="13" fillId="0" borderId="2" xfId="56" applyFont="1" applyBorder="1" applyAlignment="1">
      <alignment horizontal="right" vertical="center" wrapText="1"/>
    </xf>
    <xf numFmtId="0" fontId="13" fillId="0" borderId="3" xfId="56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top" wrapText="1"/>
    </xf>
  </cellXfs>
  <cellStyles count="279">
    <cellStyle name="Гиперссылка" xfId="279" builtinId="8"/>
    <cellStyle name="Гиперссылка 2" xfId="22"/>
    <cellStyle name="Гиперссылка 2 2" xfId="135"/>
    <cellStyle name="Гиперссылка 2 3" xfId="146"/>
    <cellStyle name="Гиперссылка 4" xfId="26"/>
    <cellStyle name="Гиперссылка 4 2" xfId="137"/>
    <cellStyle name="Гиперссылка 4 3" xfId="148"/>
    <cellStyle name="Денежный 2" xfId="27"/>
    <cellStyle name="Денежный 2 2" xfId="138"/>
    <cellStyle name="Денежный 2 3" xfId="149"/>
    <cellStyle name="Обычный" xfId="0" builtinId="0"/>
    <cellStyle name="Обычный 10" xfId="2"/>
    <cellStyle name="Обычный 11" xfId="25"/>
    <cellStyle name="Обычный 11 2" xfId="136"/>
    <cellStyle name="Обычный 11 3" xfId="147"/>
    <cellStyle name="Обычный 12" xfId="39"/>
    <cellStyle name="Обычный 12 2" xfId="139"/>
    <cellStyle name="Обычный 12 3" xfId="150"/>
    <cellStyle name="Обычный 13" xfId="7"/>
    <cellStyle name="Обычный 13 2" xfId="64"/>
    <cellStyle name="Обычный 13 2 2" xfId="144"/>
    <cellStyle name="Обычный 13 2 2 2" xfId="184"/>
    <cellStyle name="Обычный 13 2 2 2 2" xfId="278"/>
    <cellStyle name="Обычный 13 2 2 3" xfId="245"/>
    <cellStyle name="Обычный 13 2 3" xfId="155"/>
    <cellStyle name="Обычный 13 2 3 2" xfId="249"/>
    <cellStyle name="Обычный 13 2 4" xfId="168"/>
    <cellStyle name="Обычный 13 2 4 2" xfId="262"/>
    <cellStyle name="Обычный 13 2 5" xfId="118"/>
    <cellStyle name="Обычный 13 2 5 2" xfId="226"/>
    <cellStyle name="Обычный 13 2 6" xfId="202"/>
    <cellStyle name="Обычный 13 3" xfId="134"/>
    <cellStyle name="Обычный 13 4" xfId="145"/>
    <cellStyle name="Обычный 13 5" xfId="158"/>
    <cellStyle name="Обычный 13 5 2" xfId="252"/>
    <cellStyle name="Обычный 13 6" xfId="107"/>
    <cellStyle name="Обычный 13 6 2" xfId="215"/>
    <cellStyle name="Обычный 13 7" xfId="187"/>
    <cellStyle name="Обычный 14" xfId="55"/>
    <cellStyle name="Обычный 14 2" xfId="63"/>
    <cellStyle name="Обычный 14 2 2" xfId="143"/>
    <cellStyle name="Обычный 14 2 2 2" xfId="244"/>
    <cellStyle name="Обычный 14 2 3" xfId="154"/>
    <cellStyle name="Обычный 14 2 3 2" xfId="248"/>
    <cellStyle name="Обычный 14 3" xfId="140"/>
    <cellStyle name="Обычный 14 3 2" xfId="242"/>
    <cellStyle name="Обычный 14 4" xfId="151"/>
    <cellStyle name="Обычный 14 4 2" xfId="246"/>
    <cellStyle name="Обычный 14 5" xfId="116"/>
    <cellStyle name="Обычный 14 5 2" xfId="224"/>
    <cellStyle name="Обычный 14 6" xfId="196"/>
    <cellStyle name="Обычный 15" xfId="56"/>
    <cellStyle name="Обычный 15 2" xfId="74"/>
    <cellStyle name="Обычный 15 3" xfId="133"/>
    <cellStyle name="Обычный 15 3 2" xfId="183"/>
    <cellStyle name="Обычный 15 3 2 2" xfId="277"/>
    <cellStyle name="Обычный 15 3 3" xfId="241"/>
    <cellStyle name="Обычный 15 4" xfId="141"/>
    <cellStyle name="Обычный 15 4 2" xfId="243"/>
    <cellStyle name="Обычный 15 5" xfId="152"/>
    <cellStyle name="Обычный 15 5 2" xfId="247"/>
    <cellStyle name="Обычный 15 6" xfId="117"/>
    <cellStyle name="Обычный 15 6 2" xfId="225"/>
    <cellStyle name="Обычный 15 7" xfId="197"/>
    <cellStyle name="Обычный 16" xfId="89"/>
    <cellStyle name="Обычный 17" xfId="60"/>
    <cellStyle name="Обычный 17 2" xfId="142"/>
    <cellStyle name="Обычный 17 3" xfId="153"/>
    <cellStyle name="Обычный 17 4" xfId="169"/>
    <cellStyle name="Обычный 17 4 2" xfId="263"/>
    <cellStyle name="Обычный 17 5" xfId="119"/>
    <cellStyle name="Обычный 17 5 2" xfId="227"/>
    <cellStyle name="Обычный 17 6" xfId="200"/>
    <cellStyle name="Обычный 18" xfId="104"/>
    <cellStyle name="Обычный 18 2" xfId="170"/>
    <cellStyle name="Обычный 18 2 2" xfId="264"/>
    <cellStyle name="Обычный 18 3" xfId="120"/>
    <cellStyle name="Обычный 18 3 2" xfId="228"/>
    <cellStyle name="Обычный 18 4" xfId="212"/>
    <cellStyle name="Обычный 19" xfId="156"/>
    <cellStyle name="Обычный 19 2" xfId="250"/>
    <cellStyle name="Обычный 2" xfId="61"/>
    <cellStyle name="Обычный 2 2" xfId="23"/>
    <cellStyle name="Обычный 2 2 2" xfId="24"/>
    <cellStyle name="Обычный 2 2 3" xfId="38"/>
    <cellStyle name="Обычный 2 2 4" xfId="52"/>
    <cellStyle name="Обычный 2 2 5" xfId="68"/>
    <cellStyle name="Обычный 2 3" xfId="37"/>
    <cellStyle name="Обычный 2 4" xfId="20"/>
    <cellStyle name="Обычный 2 5" xfId="50"/>
    <cellStyle name="Обычный 2021" xfId="59"/>
    <cellStyle name="Обычный 3" xfId="5"/>
    <cellStyle name="Обычный 3 2" xfId="40"/>
    <cellStyle name="Обычный 3 3" xfId="28"/>
    <cellStyle name="Обычный 3 4" xfId="42"/>
    <cellStyle name="Обычный 3 4 2" xfId="70"/>
    <cellStyle name="Обычный 3 4 2 2" xfId="171"/>
    <cellStyle name="Обычный 3 4 2 2 2" xfId="265"/>
    <cellStyle name="Обычный 3 4 2 3" xfId="121"/>
    <cellStyle name="Обычный 3 4 2 3 2" xfId="229"/>
    <cellStyle name="Обычный 3 4 2 4" xfId="207"/>
    <cellStyle name="Обычный 3 4 3" xfId="163"/>
    <cellStyle name="Обычный 3 4 3 2" xfId="257"/>
    <cellStyle name="Обычный 3 4 4" xfId="112"/>
    <cellStyle name="Обычный 3 4 4 2" xfId="220"/>
    <cellStyle name="Обычный 3 4 5" xfId="192"/>
    <cellStyle name="Обычный 3 5" xfId="53"/>
    <cellStyle name="Обычный 3 6" xfId="49"/>
    <cellStyle name="Обычный 3 7" xfId="9"/>
    <cellStyle name="Обычный 3 7 2" xfId="76"/>
    <cellStyle name="Обычный 3 7 2 2" xfId="172"/>
    <cellStyle name="Обычный 3 7 2 2 2" xfId="266"/>
    <cellStyle name="Обычный 3 7 2 3" xfId="122"/>
    <cellStyle name="Обычный 3 7 2 3 2" xfId="230"/>
    <cellStyle name="Обычный 3 7 2 4" xfId="211"/>
    <cellStyle name="Обычный 3 7 3" xfId="167"/>
    <cellStyle name="Обычный 3 7 3 2" xfId="261"/>
    <cellStyle name="Обычный 3 7 4" xfId="108"/>
    <cellStyle name="Обычный 3 7 4 2" xfId="216"/>
    <cellStyle name="Обычный 3 7 5" xfId="188"/>
    <cellStyle name="Обычный 3 8" xfId="62"/>
    <cellStyle name="Обычный 3 8 2" xfId="173"/>
    <cellStyle name="Обычный 3 8 2 2" xfId="267"/>
    <cellStyle name="Обычный 3 8 3" xfId="123"/>
    <cellStyle name="Обычный 3 8 3 2" xfId="231"/>
    <cellStyle name="Обычный 3 8 4" xfId="201"/>
    <cellStyle name="Обычный 3 9" xfId="157"/>
    <cellStyle name="Обычный 3 9 2" xfId="251"/>
    <cellStyle name="Обычный 4" xfId="1"/>
    <cellStyle name="Обычный 4 2" xfId="11"/>
    <cellStyle name="Обычный 4 2 2" xfId="17"/>
    <cellStyle name="Обычный 4 2 2 2" xfId="82"/>
    <cellStyle name="Обычный 4 2 2 3" xfId="97"/>
    <cellStyle name="Обычный 4 2 3" xfId="29"/>
    <cellStyle name="Обычный 4 2 4" xfId="45"/>
    <cellStyle name="Обычный 4 2 4 2" xfId="86"/>
    <cellStyle name="Обычный 4 2 4 3" xfId="101"/>
    <cellStyle name="Обычный 4 2 5" xfId="78"/>
    <cellStyle name="Обычный 4 2 6" xfId="92"/>
    <cellStyle name="Обычный 4 3" xfId="15"/>
    <cellStyle name="Обычный 4 3 2" xfId="80"/>
    <cellStyle name="Обычный 4 3 3" xfId="95"/>
    <cellStyle name="Обычный 4 4" xfId="19"/>
    <cellStyle name="Обычный 4 5" xfId="41"/>
    <cellStyle name="Обычный 4 5 2" xfId="84"/>
    <cellStyle name="Обычный 4 5 3" xfId="99"/>
    <cellStyle name="Обычный 4 6" xfId="8"/>
    <cellStyle name="Обычный 4 6 2" xfId="75"/>
    <cellStyle name="Обычный 4 6 3" xfId="90"/>
    <cellStyle name="Обычный 5" xfId="4"/>
    <cellStyle name="Обычный 5 2" xfId="30"/>
    <cellStyle name="Обычный 5 3" xfId="44"/>
    <cellStyle name="Обычный 5 3 2" xfId="71"/>
    <cellStyle name="Обычный 5 3 2 2" xfId="174"/>
    <cellStyle name="Обычный 5 3 2 2 2" xfId="268"/>
    <cellStyle name="Обычный 5 3 2 3" xfId="124"/>
    <cellStyle name="Обычный 5 3 2 3 2" xfId="232"/>
    <cellStyle name="Обычный 5 3 2 4" xfId="208"/>
    <cellStyle name="Обычный 5 3 3" xfId="164"/>
    <cellStyle name="Обычный 5 3 3 2" xfId="258"/>
    <cellStyle name="Обычный 5 3 4" xfId="113"/>
    <cellStyle name="Обычный 5 3 4 2" xfId="221"/>
    <cellStyle name="Обычный 5 3 5" xfId="193"/>
    <cellStyle name="Обычный 5 4" xfId="54"/>
    <cellStyle name="Обычный 5 5" xfId="58"/>
    <cellStyle name="Обычный 5 5 2" xfId="175"/>
    <cellStyle name="Обычный 5 5 2 2" xfId="269"/>
    <cellStyle name="Обычный 5 5 3" xfId="125"/>
    <cellStyle name="Обычный 5 5 3 2" xfId="233"/>
    <cellStyle name="Обычный 5 5 4" xfId="199"/>
    <cellStyle name="Обычный 5 6" xfId="65"/>
    <cellStyle name="Обычный 5 6 2" xfId="176"/>
    <cellStyle name="Обычный 5 6 2 2" xfId="270"/>
    <cellStyle name="Обычный 5 6 3" xfId="126"/>
    <cellStyle name="Обычный 5 6 3 2" xfId="234"/>
    <cellStyle name="Обычный 5 6 4" xfId="203"/>
    <cellStyle name="Обычный 5 7" xfId="159"/>
    <cellStyle name="Обычный 5 7 2" xfId="253"/>
    <cellStyle name="Обычный 5 8" xfId="106"/>
    <cellStyle name="Обычный 5 8 2" xfId="214"/>
    <cellStyle name="Обычный 5 9" xfId="186"/>
    <cellStyle name="Обычный 6" xfId="10"/>
    <cellStyle name="Обычный 6 2" xfId="16"/>
    <cellStyle name="Обычный 6 2 2" xfId="81"/>
    <cellStyle name="Обычный 6 2 3" xfId="96"/>
    <cellStyle name="Обычный 6 3" xfId="31"/>
    <cellStyle name="Обычный 6 4" xfId="43"/>
    <cellStyle name="Обычный 6 4 2" xfId="85"/>
    <cellStyle name="Обычный 6 4 3" xfId="100"/>
    <cellStyle name="Обычный 6 5" xfId="77"/>
    <cellStyle name="Обычный 6 6" xfId="91"/>
    <cellStyle name="Обычный 7" xfId="12"/>
    <cellStyle name="Обычный 7 2" xfId="18"/>
    <cellStyle name="Обычный 7 2 2" xfId="83"/>
    <cellStyle name="Обычный 7 2 3" xfId="98"/>
    <cellStyle name="Обычный 7 3" xfId="32"/>
    <cellStyle name="Обычный 7 3 2" xfId="69"/>
    <cellStyle name="Обычный 7 3 2 2" xfId="177"/>
    <cellStyle name="Обычный 7 3 2 2 2" xfId="271"/>
    <cellStyle name="Обычный 7 3 2 3" xfId="127"/>
    <cellStyle name="Обычный 7 3 2 3 2" xfId="235"/>
    <cellStyle name="Обычный 7 3 2 4" xfId="206"/>
    <cellStyle name="Обычный 7 3 3" xfId="162"/>
    <cellStyle name="Обычный 7 3 3 2" xfId="256"/>
    <cellStyle name="Обычный 7 3 4" xfId="111"/>
    <cellStyle name="Обычный 7 3 4 2" xfId="219"/>
    <cellStyle name="Обычный 7 3 5" xfId="191"/>
    <cellStyle name="Обычный 7 4" xfId="46"/>
    <cellStyle name="Обычный 7 4 2" xfId="87"/>
    <cellStyle name="Обычный 7 4 3" xfId="102"/>
    <cellStyle name="Обычный 7 5" xfId="79"/>
    <cellStyle name="Обычный 7 6" xfId="93"/>
    <cellStyle name="Обычный 8" xfId="14"/>
    <cellStyle name="Обычный 8 2" xfId="33"/>
    <cellStyle name="Обычный 8 3" xfId="48"/>
    <cellStyle name="Обычный 8 3 2" xfId="72"/>
    <cellStyle name="Обычный 8 3 2 2" xfId="178"/>
    <cellStyle name="Обычный 8 3 2 2 2" xfId="272"/>
    <cellStyle name="Обычный 8 3 2 3" xfId="128"/>
    <cellStyle name="Обычный 8 3 2 3 2" xfId="236"/>
    <cellStyle name="Обычный 8 3 2 4" xfId="209"/>
    <cellStyle name="Обычный 8 3 3" xfId="165"/>
    <cellStyle name="Обычный 8 3 3 2" xfId="259"/>
    <cellStyle name="Обычный 8 3 4" xfId="114"/>
    <cellStyle name="Обычный 8 3 4 2" xfId="222"/>
    <cellStyle name="Обычный 8 3 5" xfId="194"/>
    <cellStyle name="Обычный 8 4" xfId="66"/>
    <cellStyle name="Обычный 8 4 2" xfId="179"/>
    <cellStyle name="Обычный 8 4 2 2" xfId="273"/>
    <cellStyle name="Обычный 8 4 3" xfId="129"/>
    <cellStyle name="Обычный 8 4 3 2" xfId="237"/>
    <cellStyle name="Обычный 8 4 4" xfId="204"/>
    <cellStyle name="Обычный 8 5" xfId="160"/>
    <cellStyle name="Обычный 8 5 2" xfId="254"/>
    <cellStyle name="Обычный 8 6" xfId="109"/>
    <cellStyle name="Обычный 8 6 2" xfId="217"/>
    <cellStyle name="Обычный 8 7" xfId="189"/>
    <cellStyle name="Обычный 9" xfId="3"/>
    <cellStyle name="Обычный 9 2" xfId="21"/>
    <cellStyle name="Обычный 9 2 2" xfId="67"/>
    <cellStyle name="Обычный 9 2 2 2" xfId="180"/>
    <cellStyle name="Обычный 9 2 2 2 2" xfId="274"/>
    <cellStyle name="Обычный 9 2 2 3" xfId="130"/>
    <cellStyle name="Обычный 9 2 2 3 2" xfId="238"/>
    <cellStyle name="Обычный 9 2 2 4" xfId="205"/>
    <cellStyle name="Обычный 9 2 3" xfId="161"/>
    <cellStyle name="Обычный 9 2 3 2" xfId="255"/>
    <cellStyle name="Обычный 9 2 4" xfId="110"/>
    <cellStyle name="Обычный 9 2 4 2" xfId="218"/>
    <cellStyle name="Обычный 9 2 5" xfId="190"/>
    <cellStyle name="Обычный 9 3" xfId="47"/>
    <cellStyle name="Обычный 9 3 2" xfId="88"/>
    <cellStyle name="Обычный 9 3 3" xfId="103"/>
    <cellStyle name="Обычный 9 4" xfId="51"/>
    <cellStyle name="Обычный 9 4 2" xfId="73"/>
    <cellStyle name="Обычный 9 4 2 2" xfId="181"/>
    <cellStyle name="Обычный 9 4 2 2 2" xfId="275"/>
    <cellStyle name="Обычный 9 4 2 3" xfId="131"/>
    <cellStyle name="Обычный 9 4 2 3 2" xfId="239"/>
    <cellStyle name="Обычный 9 4 2 4" xfId="210"/>
    <cellStyle name="Обычный 9 4 3" xfId="166"/>
    <cellStyle name="Обычный 9 4 3 2" xfId="260"/>
    <cellStyle name="Обычный 9 4 4" xfId="115"/>
    <cellStyle name="Обычный 9 4 4 2" xfId="223"/>
    <cellStyle name="Обычный 9 4 5" xfId="195"/>
    <cellStyle name="Обычный 9 5" xfId="13"/>
    <cellStyle name="Обычный 9 5 2" xfId="94"/>
    <cellStyle name="Обычный 9 6" xfId="57"/>
    <cellStyle name="Обычный 9 6 2" xfId="182"/>
    <cellStyle name="Обычный 9 6 2 2" xfId="276"/>
    <cellStyle name="Обычный 9 6 3" xfId="132"/>
    <cellStyle name="Обычный 9 6 3 2" xfId="240"/>
    <cellStyle name="Обычный 9 6 4" xfId="198"/>
    <cellStyle name="Обычный 9 7" xfId="105"/>
    <cellStyle name="Обычный 9 7 2" xfId="213"/>
    <cellStyle name="Обычный 9 8" xfId="185"/>
    <cellStyle name="Процентный 2" xfId="35"/>
    <cellStyle name="Процентный 3" xfId="34"/>
    <cellStyle name="Финансовый 2" xfId="36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153866</xdr:colOff>
      <xdr:row>0</xdr:row>
      <xdr:rowOff>102576</xdr:rowOff>
    </xdr:from>
    <xdr:to>
      <xdr:col>4</xdr:col>
      <xdr:colOff>266212</xdr:colOff>
      <xdr:row>3</xdr:row>
      <xdr:rowOff>5564</xdr:rowOff>
    </xdr:to>
    <xdr:pic>
      <xdr:nvPicPr>
        <xdr:cNvPr id="2" name="Изображение 1" descr="Logo_Vaco_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866" y="102576"/>
          <a:ext cx="1475154" cy="774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zl@obrazpro.ru" TargetMode="External"/><Relationship Id="rId2" Type="http://schemas.openxmlformats.org/officeDocument/2006/relationships/hyperlink" Target="mailto:lizl@obrazpro.ru" TargetMode="External"/><Relationship Id="rId1" Type="http://schemas.openxmlformats.org/officeDocument/2006/relationships/hyperlink" Target="mailto:lizl@obrazpro.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izl@obrazpro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lizl@obrazpro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S24"/>
  <sheetViews>
    <sheetView workbookViewId="0">
      <selection activeCell="E26" sqref="E26"/>
    </sheetView>
  </sheetViews>
  <sheetFormatPr defaultColWidth="9.33203125" defaultRowHeight="15.75" x14ac:dyDescent="0.25"/>
  <cols>
    <col min="1" max="1" width="31.83203125" style="126" customWidth="1"/>
    <col min="2" max="2" width="10.83203125" style="126" customWidth="1"/>
    <col min="3" max="16384" width="9.33203125" style="126"/>
  </cols>
  <sheetData>
    <row r="1" spans="1:19" x14ac:dyDescent="0.2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x14ac:dyDescent="0.25">
      <c r="A2" s="127" t="s">
        <v>83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5"/>
      <c r="P2" s="125"/>
      <c r="Q2" s="125"/>
      <c r="R2" s="125"/>
      <c r="S2" s="125"/>
    </row>
    <row r="3" spans="1:19" ht="21.6" customHeight="1" x14ac:dyDescent="0.25">
      <c r="A3" s="125" t="s">
        <v>133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</row>
    <row r="4" spans="1:19" ht="21.6" customHeight="1" x14ac:dyDescent="0.25">
      <c r="A4" s="125" t="s">
        <v>131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5" spans="1:19" ht="21.6" customHeight="1" x14ac:dyDescent="0.25">
      <c r="A5" s="125" t="s">
        <v>130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</row>
    <row r="6" spans="1:19" ht="21.6" customHeight="1" x14ac:dyDescent="0.25">
      <c r="A6" s="125" t="s">
        <v>121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</row>
    <row r="7" spans="1:19" x14ac:dyDescent="0.25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</row>
    <row r="8" spans="1:19" x14ac:dyDescent="0.25">
      <c r="A8" s="127" t="s">
        <v>24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</row>
    <row r="9" spans="1:19" x14ac:dyDescent="0.25">
      <c r="A9" s="130" t="s">
        <v>35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</row>
    <row r="10" spans="1:19" x14ac:dyDescent="0.25">
      <c r="A10" s="131" t="s">
        <v>120</v>
      </c>
      <c r="B10" s="131"/>
      <c r="C10" s="131"/>
      <c r="D10" s="131"/>
      <c r="E10" s="6" t="s">
        <v>119</v>
      </c>
      <c r="F10" s="139"/>
      <c r="G10" s="139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</row>
    <row r="11" spans="1:19" x14ac:dyDescent="0.25">
      <c r="A11" s="125" t="s">
        <v>129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</row>
    <row r="12" spans="1:19" x14ac:dyDescent="0.25">
      <c r="A12" s="125" t="s">
        <v>33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</row>
    <row r="13" spans="1:19" ht="35.1" customHeight="1" x14ac:dyDescent="0.25">
      <c r="A13" s="139" t="s">
        <v>25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</row>
    <row r="14" spans="1:19" x14ac:dyDescent="0.25">
      <c r="A14" s="125" t="s">
        <v>84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</row>
    <row r="15" spans="1:19" x14ac:dyDescent="0.25">
      <c r="A15" s="125" t="s">
        <v>34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</row>
    <row r="16" spans="1:19" x14ac:dyDescent="0.2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</row>
    <row r="17" spans="1:19" ht="15.75" customHeight="1" x14ac:dyDescent="0.25">
      <c r="A17" s="129" t="s">
        <v>115</v>
      </c>
      <c r="B17" s="129"/>
      <c r="C17" s="129"/>
      <c r="D17" s="129"/>
      <c r="E17" s="129"/>
      <c r="F17" s="129"/>
      <c r="G17" s="129"/>
      <c r="H17" s="128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</row>
    <row r="18" spans="1:19" x14ac:dyDescent="0.25">
      <c r="A18" s="141" t="s">
        <v>116</v>
      </c>
      <c r="B18" s="141"/>
      <c r="C18" s="141"/>
      <c r="D18" s="141"/>
      <c r="E18" s="141"/>
      <c r="F18" s="141"/>
      <c r="G18" s="141"/>
      <c r="H18" s="132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</row>
    <row r="19" spans="1:19" ht="19.5" customHeight="1" x14ac:dyDescent="0.25">
      <c r="A19" s="122" t="s">
        <v>117</v>
      </c>
      <c r="B19" s="123" t="s">
        <v>118</v>
      </c>
      <c r="C19" s="142" t="s">
        <v>119</v>
      </c>
      <c r="D19" s="142"/>
      <c r="E19" s="142"/>
      <c r="F19" s="133"/>
      <c r="G19" s="133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</row>
    <row r="20" spans="1:19" x14ac:dyDescent="0.25">
      <c r="A20" s="134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</row>
    <row r="21" spans="1:19" x14ac:dyDescent="0.25">
      <c r="A21" s="125"/>
      <c r="B21" s="125"/>
      <c r="C21" s="125"/>
      <c r="D21" s="125"/>
      <c r="E21" s="13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</row>
    <row r="22" spans="1:19" x14ac:dyDescent="0.25">
      <c r="A22" s="125"/>
      <c r="B22" s="125"/>
      <c r="C22" s="125"/>
      <c r="D22" s="125"/>
      <c r="E22" s="136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</row>
    <row r="23" spans="1:19" x14ac:dyDescent="0.25">
      <c r="A23" s="137"/>
      <c r="B23" s="138"/>
      <c r="C23" s="125"/>
      <c r="D23" s="136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</row>
    <row r="24" spans="1:19" x14ac:dyDescent="0.25">
      <c r="A24" s="140"/>
      <c r="B24" s="140"/>
      <c r="C24" s="125"/>
      <c r="D24" s="136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</row>
  </sheetData>
  <sheetProtection formatColumns="0" formatRows="0" autoFilter="0"/>
  <mergeCells count="5">
    <mergeCell ref="E10:G10"/>
    <mergeCell ref="A13:S13"/>
    <mergeCell ref="A24:B24"/>
    <mergeCell ref="A18:G18"/>
    <mergeCell ref="C19:E19"/>
  </mergeCells>
  <hyperlinks>
    <hyperlink ref="C19" r:id="rId1"/>
    <hyperlink ref="E10" r:id="rId2"/>
    <hyperlink ref="F10" r:id="rId3" display="lizl@obrazpro.ru"/>
    <hyperlink ref="G10" r:id="rId4" display="lizl@obrazpro.ru"/>
  </hyperlinks>
  <pageMargins left="0.7" right="0.7" top="0.75" bottom="0.75" header="0.3" footer="0.3"/>
  <pageSetup paperSize="9" orientation="portrait"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C38"/>
  <sheetViews>
    <sheetView topLeftCell="B1" workbookViewId="0">
      <selection activeCell="C33" sqref="C33"/>
    </sheetView>
  </sheetViews>
  <sheetFormatPr defaultColWidth="9.33203125" defaultRowHeight="15" x14ac:dyDescent="0.25"/>
  <cols>
    <col min="1" max="1" width="13.33203125" style="81" hidden="1" customWidth="1"/>
    <col min="2" max="2" width="48" style="9" bestFit="1" customWidth="1"/>
    <col min="3" max="3" width="65.6640625" style="3" customWidth="1"/>
    <col min="4" max="16384" width="9.33203125" style="1"/>
  </cols>
  <sheetData>
    <row r="1" spans="1:3" x14ac:dyDescent="0.25">
      <c r="A1" s="77"/>
      <c r="B1" s="53"/>
      <c r="C1" s="53" t="s">
        <v>2</v>
      </c>
    </row>
    <row r="2" spans="1:3" ht="28.5" x14ac:dyDescent="0.25">
      <c r="A2" s="78"/>
      <c r="B2" s="10" t="s">
        <v>32</v>
      </c>
      <c r="C2" s="44"/>
    </row>
    <row r="3" spans="1:3" x14ac:dyDescent="0.25">
      <c r="A3" s="79" t="s">
        <v>3</v>
      </c>
      <c r="B3" s="5" t="s">
        <v>3</v>
      </c>
      <c r="C3" s="44"/>
    </row>
    <row r="4" spans="1:3" x14ac:dyDescent="0.25">
      <c r="A4" s="79" t="s">
        <v>4</v>
      </c>
      <c r="B4" s="5" t="s">
        <v>4</v>
      </c>
      <c r="C4" s="12"/>
    </row>
    <row r="5" spans="1:3" ht="57" x14ac:dyDescent="0.25">
      <c r="A5" s="49" t="s">
        <v>12</v>
      </c>
      <c r="B5" s="6" t="s">
        <v>12</v>
      </c>
      <c r="C5" s="40"/>
    </row>
    <row r="6" spans="1:3" s="11" customFormat="1" ht="28.5" x14ac:dyDescent="0.25">
      <c r="A6" s="49" t="s">
        <v>5</v>
      </c>
      <c r="B6" s="6" t="s">
        <v>5</v>
      </c>
      <c r="C6" s="41"/>
    </row>
    <row r="7" spans="1:3" ht="28.5" x14ac:dyDescent="0.25">
      <c r="A7" s="79" t="s">
        <v>23</v>
      </c>
      <c r="B7" s="5" t="s">
        <v>23</v>
      </c>
      <c r="C7" s="2" t="s">
        <v>64</v>
      </c>
    </row>
    <row r="8" spans="1:3" s="11" customFormat="1" ht="42.75" x14ac:dyDescent="0.25">
      <c r="A8" s="48" t="s">
        <v>55</v>
      </c>
      <c r="B8" s="6" t="s">
        <v>17</v>
      </c>
      <c r="C8" s="2" t="s">
        <v>64</v>
      </c>
    </row>
    <row r="9" spans="1:3" ht="28.5" x14ac:dyDescent="0.25">
      <c r="A9" s="79" t="s">
        <v>6</v>
      </c>
      <c r="B9" s="5" t="s">
        <v>6</v>
      </c>
      <c r="C9" s="42"/>
    </row>
    <row r="10" spans="1:3" ht="28.5" x14ac:dyDescent="0.25">
      <c r="A10" s="79" t="s">
        <v>7</v>
      </c>
      <c r="B10" s="5" t="s">
        <v>7</v>
      </c>
      <c r="C10" s="43"/>
    </row>
    <row r="11" spans="1:3" x14ac:dyDescent="0.25">
      <c r="A11" s="79" t="s">
        <v>8</v>
      </c>
      <c r="B11" s="5" t="s">
        <v>8</v>
      </c>
      <c r="C11" s="12"/>
    </row>
    <row r="12" spans="1:3" x14ac:dyDescent="0.25">
      <c r="A12" s="79" t="s">
        <v>10</v>
      </c>
      <c r="B12" s="5" t="s">
        <v>10</v>
      </c>
      <c r="C12" s="44"/>
    </row>
    <row r="13" spans="1:3" ht="28.5" x14ac:dyDescent="0.25">
      <c r="A13" s="48" t="s">
        <v>56</v>
      </c>
      <c r="B13" s="5" t="s">
        <v>9</v>
      </c>
      <c r="C13" s="44"/>
    </row>
    <row r="14" spans="1:3" s="14" customFormat="1" x14ac:dyDescent="0.25">
      <c r="A14" s="49" t="s">
        <v>18</v>
      </c>
      <c r="B14" s="13" t="s">
        <v>18</v>
      </c>
      <c r="C14" s="45"/>
    </row>
    <row r="15" spans="1:3" s="15" customFormat="1" x14ac:dyDescent="0.25">
      <c r="A15" s="49" t="s">
        <v>19</v>
      </c>
      <c r="B15" s="13" t="s">
        <v>19</v>
      </c>
      <c r="C15" s="46"/>
    </row>
    <row r="16" spans="1:3" s="15" customFormat="1" x14ac:dyDescent="0.25">
      <c r="A16" s="49" t="s">
        <v>20</v>
      </c>
      <c r="B16" s="13" t="s">
        <v>20</v>
      </c>
      <c r="C16" s="47"/>
    </row>
    <row r="17" spans="1:3" ht="28.5" x14ac:dyDescent="0.25">
      <c r="A17" s="48" t="s">
        <v>57</v>
      </c>
      <c r="B17" s="6" t="s">
        <v>21</v>
      </c>
      <c r="C17" s="2"/>
    </row>
    <row r="18" spans="1:3" x14ac:dyDescent="0.25">
      <c r="A18" s="48" t="s">
        <v>58</v>
      </c>
      <c r="B18" s="7" t="s">
        <v>16</v>
      </c>
      <c r="C18" s="2"/>
    </row>
    <row r="19" spans="1:3" x14ac:dyDescent="0.25">
      <c r="A19" s="48" t="s">
        <v>59</v>
      </c>
      <c r="B19" s="5" t="s">
        <v>11</v>
      </c>
      <c r="C19" s="2"/>
    </row>
    <row r="20" spans="1:3" x14ac:dyDescent="0.25">
      <c r="A20" s="48" t="s">
        <v>60</v>
      </c>
      <c r="B20" s="7" t="s">
        <v>15</v>
      </c>
      <c r="C20" s="2"/>
    </row>
    <row r="21" spans="1:3" x14ac:dyDescent="0.25">
      <c r="A21" s="48" t="s">
        <v>61</v>
      </c>
      <c r="B21" s="7" t="s">
        <v>13</v>
      </c>
      <c r="C21" s="2"/>
    </row>
    <row r="22" spans="1:3" x14ac:dyDescent="0.25">
      <c r="A22" s="48" t="s">
        <v>62</v>
      </c>
      <c r="B22" s="8" t="s">
        <v>14</v>
      </c>
      <c r="C22" s="2"/>
    </row>
    <row r="23" spans="1:3" x14ac:dyDescent="0.25">
      <c r="A23" s="80"/>
    </row>
    <row r="24" spans="1:3" x14ac:dyDescent="0.25">
      <c r="A24" s="51"/>
      <c r="C24" s="4"/>
    </row>
    <row r="25" spans="1:3" x14ac:dyDescent="0.25">
      <c r="A25" s="52"/>
    </row>
    <row r="26" spans="1:3" x14ac:dyDescent="0.25">
      <c r="A26" s="80"/>
    </row>
    <row r="28" spans="1:3" ht="15.75" hidden="1" x14ac:dyDescent="0.25">
      <c r="A28" s="50" t="s">
        <v>79</v>
      </c>
    </row>
    <row r="29" spans="1:3" ht="15.75" hidden="1" x14ac:dyDescent="0.25">
      <c r="A29" s="50" t="s">
        <v>80</v>
      </c>
    </row>
    <row r="30" spans="1:3" ht="15.75" hidden="1" x14ac:dyDescent="0.25">
      <c r="A30" s="50" t="s">
        <v>81</v>
      </c>
    </row>
    <row r="31" spans="1:3" ht="15.75" hidden="1" x14ac:dyDescent="0.25">
      <c r="A31" s="50" t="s">
        <v>82</v>
      </c>
    </row>
    <row r="32" spans="1:3" hidden="1" x14ac:dyDescent="0.25">
      <c r="A32" s="93" t="s">
        <v>63</v>
      </c>
    </row>
    <row r="33" spans="1:2" ht="15.75" x14ac:dyDescent="0.25">
      <c r="A33" s="50"/>
    </row>
    <row r="38" spans="1:2" x14ac:dyDescent="0.25">
      <c r="B38" s="92"/>
    </row>
  </sheetData>
  <sheetProtection formatColumns="0" formatRows="0" autoFilter="0"/>
  <conditionalFormatting sqref="A32">
    <cfRule type="cellIs" dxfId="2" priority="1" operator="equal">
      <formula>""</formula>
    </cfRule>
    <cfRule type="cellIs" dxfId="1" priority="3" operator="equal">
      <formula>""""""</formula>
    </cfRule>
  </conditionalFormatting>
  <conditionalFormatting sqref="A32">
    <cfRule type="cellIs" dxfId="0" priority="2" operator="equal">
      <formula>""</formula>
    </cfRule>
  </conditionalFormatting>
  <dataValidations count="7">
    <dataValidation type="textLength" operator="equal" allowBlank="1" showInputMessage="1" showErrorMessage="1" errorTitle="Ошибка" error="только 10 цифр" promptTitle="ИНН" prompt="10 цифр" sqref="C14">
      <formula1>10</formula1>
    </dataValidation>
    <dataValidation allowBlank="1" showInputMessage="1" showErrorMessage="1" prompt="Индекс, регион, город, улица, дом" sqref="C12:C13"/>
    <dataValidation type="textLength" operator="equal" allowBlank="1" showInputMessage="1" showErrorMessage="1" error="только 9 цифр" promptTitle="КПП" prompt="9 цифр" sqref="C15">
      <formula1>9</formula1>
    </dataValidation>
    <dataValidation allowBlank="1" showInputMessage="1" error="только 20 цифр" promptTitle="Расчетный счет" prompt="20 цифр" sqref="C18"/>
    <dataValidation type="textLength" operator="equal" allowBlank="1" showInputMessage="1" showErrorMessage="1" error="только 9 цифр" promptTitle="БИК" prompt="9 цифр" sqref="C20">
      <formula1>9</formula1>
    </dataValidation>
    <dataValidation type="list" allowBlank="1" showInputMessage="1" showErrorMessage="1" error="ВНИМАНИЕ! Выберете из выпадающего списка!" sqref="C7">
      <formula1>"ВЫБРАТЬ ИЗ СПИСКА,Договор,Гражданско-правовой договор,Контракт,Муниципальный контракт"</formula1>
    </dataValidation>
    <dataValidation type="list" allowBlank="1" showInputMessage="1" showErrorMessage="1" error="ВНИМАНИЕ! Выберете из выпадающего списка!" sqref="C8">
      <formula1>"ВЫБРАТЬ ИЗ СПИСКА,п 4 по 44 ФЗ,п 5 по 44 ФЗ,п 14 по 44 ФЗ,223 ФЗ"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S23"/>
  <sheetViews>
    <sheetView tabSelected="1" topLeftCell="C1" zoomScale="130" zoomScaleNormal="130" zoomScalePageLayoutView="130" workbookViewId="0">
      <pane ySplit="10" topLeftCell="A11" activePane="bottomLeft" state="frozen"/>
      <selection pane="bottomLeft" activeCell="D16" sqref="D16"/>
    </sheetView>
  </sheetViews>
  <sheetFormatPr defaultColWidth="9.33203125" defaultRowHeight="12" x14ac:dyDescent="0.2"/>
  <cols>
    <col min="1" max="1" width="11.6640625" style="86" hidden="1" customWidth="1"/>
    <col min="2" max="2" width="5.6640625" style="74" hidden="1" customWidth="1"/>
    <col min="3" max="3" width="7.1640625" style="64" customWidth="1"/>
    <col min="4" max="4" width="16.6640625" style="64" customWidth="1"/>
    <col min="5" max="5" width="16.33203125" style="58" customWidth="1"/>
    <col min="6" max="6" width="48.33203125" style="58" customWidth="1"/>
    <col min="7" max="7" width="8.1640625" style="64" customWidth="1"/>
    <col min="8" max="8" width="8.6640625" style="64" customWidth="1"/>
    <col min="9" max="9" width="20.1640625" style="64" customWidth="1"/>
    <col min="10" max="10" width="21.33203125" style="114" customWidth="1"/>
    <col min="11" max="11" width="18.83203125" style="114" customWidth="1"/>
    <col min="12" max="12" width="16" style="114" customWidth="1"/>
    <col min="13" max="13" width="9.6640625" style="68" customWidth="1"/>
    <col min="14" max="14" width="13.1640625" style="70" customWidth="1"/>
    <col min="15" max="15" width="13.6640625" style="63" customWidth="1"/>
    <col min="16" max="16" width="17.6640625" style="54" customWidth="1"/>
    <col min="17" max="16384" width="9.33203125" style="58"/>
  </cols>
  <sheetData>
    <row r="1" spans="1:19" s="112" customFormat="1" ht="37.5" customHeight="1" x14ac:dyDescent="0.2">
      <c r="A1" s="143" t="s">
        <v>132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14"/>
      <c r="M1" s="117"/>
      <c r="N1" s="119"/>
      <c r="O1" s="113"/>
      <c r="P1" s="111"/>
    </row>
    <row r="2" spans="1:19" s="112" customFormat="1" ht="15.75" x14ac:dyDescent="0.2">
      <c r="A2" s="121"/>
      <c r="B2" s="120"/>
      <c r="C2" s="114"/>
      <c r="D2" s="114"/>
      <c r="F2" s="141" t="s">
        <v>115</v>
      </c>
      <c r="G2" s="141"/>
      <c r="H2" s="141"/>
      <c r="I2" s="141"/>
      <c r="J2" s="141"/>
      <c r="K2" s="141"/>
      <c r="L2" s="141"/>
      <c r="M2" s="141"/>
      <c r="N2" s="141"/>
      <c r="O2" s="141"/>
      <c r="P2" s="111"/>
    </row>
    <row r="3" spans="1:19" s="112" customFormat="1" ht="15.75" x14ac:dyDescent="0.2">
      <c r="A3" s="121"/>
      <c r="B3" s="120"/>
      <c r="C3" s="114"/>
      <c r="D3" s="114"/>
      <c r="F3" s="141" t="s">
        <v>116</v>
      </c>
      <c r="G3" s="141"/>
      <c r="H3" s="141"/>
      <c r="I3" s="141"/>
      <c r="J3" s="141"/>
      <c r="K3" s="141"/>
      <c r="L3" s="141"/>
      <c r="M3" s="141"/>
      <c r="N3" s="141"/>
      <c r="O3" s="141"/>
      <c r="P3" s="111"/>
    </row>
    <row r="4" spans="1:19" s="112" customFormat="1" ht="15.75" x14ac:dyDescent="0.25">
      <c r="A4" s="121"/>
      <c r="B4" s="120"/>
      <c r="C4" s="114"/>
      <c r="D4" s="114"/>
      <c r="F4" s="122" t="s">
        <v>117</v>
      </c>
      <c r="G4" s="153" t="s">
        <v>118</v>
      </c>
      <c r="H4" s="153"/>
      <c r="I4" s="124" t="s">
        <v>119</v>
      </c>
      <c r="J4" s="152"/>
      <c r="K4" s="152"/>
      <c r="L4" s="123"/>
      <c r="M4" s="152"/>
      <c r="N4" s="152"/>
      <c r="O4" s="122"/>
      <c r="P4" s="111"/>
    </row>
    <row r="5" spans="1:19" s="112" customFormat="1" x14ac:dyDescent="0.2">
      <c r="A5" s="121"/>
      <c r="B5" s="120"/>
      <c r="C5" s="114"/>
      <c r="D5" s="114"/>
      <c r="G5" s="114"/>
      <c r="H5" s="114"/>
      <c r="I5" s="114"/>
      <c r="J5" s="114"/>
      <c r="K5" s="114"/>
      <c r="L5" s="114"/>
      <c r="M5" s="117"/>
      <c r="N5" s="119"/>
      <c r="O5" s="113"/>
      <c r="P5" s="111"/>
    </row>
    <row r="6" spans="1:19" ht="14.25" customHeight="1" x14ac:dyDescent="0.2">
      <c r="C6" s="151"/>
      <c r="D6" s="151"/>
      <c r="E6" s="151"/>
      <c r="F6" s="151"/>
      <c r="G6" s="151"/>
      <c r="H6" s="151"/>
      <c r="I6" s="151"/>
      <c r="J6" s="107"/>
      <c r="K6" s="107"/>
      <c r="L6" s="107"/>
      <c r="M6" s="108"/>
      <c r="N6" s="108"/>
      <c r="O6" s="108"/>
      <c r="P6" s="108"/>
    </row>
    <row r="7" spans="1:19" ht="12" customHeight="1" x14ac:dyDescent="0.2">
      <c r="C7" s="150"/>
      <c r="D7" s="150"/>
      <c r="E7" s="150"/>
      <c r="F7" s="150"/>
      <c r="G7" s="150"/>
      <c r="H7" s="150"/>
      <c r="I7" s="150"/>
      <c r="J7" s="96"/>
      <c r="K7" s="96"/>
      <c r="L7" s="96"/>
      <c r="M7" s="108"/>
      <c r="N7" s="108"/>
      <c r="O7" s="108"/>
      <c r="P7" s="108"/>
    </row>
    <row r="8" spans="1:19" ht="13.5" x14ac:dyDescent="0.2">
      <c r="A8" s="144" t="s">
        <v>54</v>
      </c>
      <c r="B8" s="75" t="s">
        <v>27</v>
      </c>
      <c r="C8" s="148" t="s">
        <v>0</v>
      </c>
      <c r="D8" s="148" t="s">
        <v>138</v>
      </c>
      <c r="E8" s="149" t="s">
        <v>26</v>
      </c>
      <c r="F8" s="149" t="s">
        <v>27</v>
      </c>
      <c r="G8" s="148" t="s">
        <v>53</v>
      </c>
      <c r="H8" s="148" t="s">
        <v>28</v>
      </c>
      <c r="I8" s="148" t="s">
        <v>110</v>
      </c>
      <c r="J8" s="148" t="s">
        <v>122</v>
      </c>
      <c r="K8" s="148" t="s">
        <v>123</v>
      </c>
      <c r="L8" s="148" t="s">
        <v>124</v>
      </c>
      <c r="M8" s="145" t="s">
        <v>31</v>
      </c>
      <c r="N8" s="147" t="s">
        <v>29</v>
      </c>
      <c r="O8" s="110" t="s">
        <v>108</v>
      </c>
      <c r="P8" s="110" t="s">
        <v>109</v>
      </c>
    </row>
    <row r="9" spans="1:19" ht="13.5" x14ac:dyDescent="0.2">
      <c r="A9" s="144"/>
      <c r="B9" s="75"/>
      <c r="C9" s="148"/>
      <c r="D9" s="148"/>
      <c r="E9" s="149"/>
      <c r="F9" s="149"/>
      <c r="G9" s="148"/>
      <c r="H9" s="148"/>
      <c r="I9" s="148"/>
      <c r="J9" s="148"/>
      <c r="K9" s="148"/>
      <c r="L9" s="148"/>
      <c r="M9" s="146"/>
      <c r="N9" s="147"/>
      <c r="O9" s="59">
        <f>SUM(O11:O33)</f>
        <v>0</v>
      </c>
      <c r="P9" s="60">
        <f>SUM(P11:P33)</f>
        <v>0</v>
      </c>
    </row>
    <row r="10" spans="1:19" ht="13.5" x14ac:dyDescent="0.2">
      <c r="A10" s="85"/>
      <c r="B10" s="76"/>
      <c r="C10" s="65"/>
      <c r="D10" s="73"/>
      <c r="E10" s="55"/>
      <c r="F10" s="55"/>
      <c r="G10" s="65"/>
      <c r="H10" s="65"/>
      <c r="I10" s="65"/>
      <c r="J10" s="115"/>
      <c r="K10" s="115"/>
      <c r="L10" s="115"/>
      <c r="M10" s="67"/>
      <c r="N10" s="69"/>
      <c r="O10" s="57" t="s">
        <v>1</v>
      </c>
      <c r="P10" s="56" t="s">
        <v>22</v>
      </c>
    </row>
    <row r="11" spans="1:19" s="91" customFormat="1" ht="38.25" x14ac:dyDescent="0.2">
      <c r="A11" s="87">
        <v>14896</v>
      </c>
      <c r="B11" s="89" t="s">
        <v>68</v>
      </c>
      <c r="C11" s="105">
        <v>1</v>
      </c>
      <c r="D11" s="116" t="s">
        <v>135</v>
      </c>
      <c r="E11" s="98" t="s">
        <v>85</v>
      </c>
      <c r="F11" s="97" t="s">
        <v>96</v>
      </c>
      <c r="G11" s="100" t="s">
        <v>86</v>
      </c>
      <c r="H11" s="99">
        <v>2023</v>
      </c>
      <c r="I11" s="99" t="s">
        <v>111</v>
      </c>
      <c r="J11" s="116" t="s">
        <v>127</v>
      </c>
      <c r="K11" s="116" t="s">
        <v>134</v>
      </c>
      <c r="L11" s="116" t="s">
        <v>125</v>
      </c>
      <c r="M11" s="66" t="s">
        <v>65</v>
      </c>
      <c r="N11" s="118">
        <v>300</v>
      </c>
      <c r="O11" s="71"/>
      <c r="P11" s="90">
        <f>O11*N11</f>
        <v>0</v>
      </c>
      <c r="R11"/>
      <c r="S11" s="95"/>
    </row>
    <row r="12" spans="1:19" s="91" customFormat="1" ht="38.25" x14ac:dyDescent="0.2">
      <c r="A12" s="88">
        <v>14924</v>
      </c>
      <c r="B12" s="94" t="s">
        <v>69</v>
      </c>
      <c r="C12" s="105">
        <v>2</v>
      </c>
      <c r="D12" s="116" t="s">
        <v>135</v>
      </c>
      <c r="E12" s="98" t="s">
        <v>85</v>
      </c>
      <c r="F12" s="97" t="s">
        <v>97</v>
      </c>
      <c r="G12" s="100" t="s">
        <v>86</v>
      </c>
      <c r="H12" s="99">
        <v>2023</v>
      </c>
      <c r="I12" s="109" t="s">
        <v>111</v>
      </c>
      <c r="J12" s="116" t="s">
        <v>127</v>
      </c>
      <c r="K12" s="116" t="s">
        <v>134</v>
      </c>
      <c r="L12" s="116" t="s">
        <v>125</v>
      </c>
      <c r="M12" s="66" t="s">
        <v>65</v>
      </c>
      <c r="N12" s="118">
        <v>250</v>
      </c>
      <c r="O12" s="71"/>
      <c r="P12" s="90">
        <f t="shared" ref="P12:P17" si="0">O12*N12</f>
        <v>0</v>
      </c>
      <c r="R12"/>
      <c r="S12" s="95"/>
    </row>
    <row r="13" spans="1:19" s="91" customFormat="1" ht="51" x14ac:dyDescent="0.2">
      <c r="A13" s="88">
        <v>15098</v>
      </c>
      <c r="B13" s="94" t="s">
        <v>75</v>
      </c>
      <c r="C13" s="105">
        <v>3</v>
      </c>
      <c r="D13" s="97"/>
      <c r="E13" s="98" t="s">
        <v>89</v>
      </c>
      <c r="F13" s="97" t="s">
        <v>98</v>
      </c>
      <c r="G13" s="100" t="s">
        <v>86</v>
      </c>
      <c r="H13" s="99">
        <v>2023</v>
      </c>
      <c r="I13" s="99" t="s">
        <v>113</v>
      </c>
      <c r="J13" s="116" t="s">
        <v>127</v>
      </c>
      <c r="K13" s="116" t="s">
        <v>134</v>
      </c>
      <c r="L13" s="116" t="s">
        <v>125</v>
      </c>
      <c r="M13" s="66" t="s">
        <v>65</v>
      </c>
      <c r="N13" s="118">
        <v>300</v>
      </c>
      <c r="O13" s="71"/>
      <c r="P13" s="90">
        <f t="shared" si="0"/>
        <v>0</v>
      </c>
      <c r="R13"/>
      <c r="S13" s="95"/>
    </row>
    <row r="14" spans="1:19" s="91" customFormat="1" ht="38.25" x14ac:dyDescent="0.2">
      <c r="A14" s="88">
        <v>15101</v>
      </c>
      <c r="B14" s="94" t="s">
        <v>76</v>
      </c>
      <c r="C14" s="105">
        <v>4</v>
      </c>
      <c r="D14" s="97"/>
      <c r="E14" s="98" t="s">
        <v>89</v>
      </c>
      <c r="F14" s="97" t="s">
        <v>99</v>
      </c>
      <c r="G14" s="100" t="s">
        <v>86</v>
      </c>
      <c r="H14" s="99">
        <v>2023</v>
      </c>
      <c r="I14" s="99" t="s">
        <v>112</v>
      </c>
      <c r="J14" s="116" t="s">
        <v>127</v>
      </c>
      <c r="K14" s="116" t="s">
        <v>134</v>
      </c>
      <c r="L14" s="116" t="s">
        <v>125</v>
      </c>
      <c r="M14" s="66" t="s">
        <v>65</v>
      </c>
      <c r="N14" s="118">
        <v>200</v>
      </c>
      <c r="O14" s="71"/>
      <c r="P14" s="90">
        <f t="shared" si="0"/>
        <v>0</v>
      </c>
      <c r="R14"/>
      <c r="S14" s="95"/>
    </row>
    <row r="15" spans="1:19" s="91" customFormat="1" ht="25.5" x14ac:dyDescent="0.2">
      <c r="A15" s="87">
        <v>15064</v>
      </c>
      <c r="B15" s="89" t="s">
        <v>74</v>
      </c>
      <c r="C15" s="105">
        <v>5</v>
      </c>
      <c r="D15" s="116" t="s">
        <v>136</v>
      </c>
      <c r="E15" s="98" t="s">
        <v>100</v>
      </c>
      <c r="F15" s="97" t="s">
        <v>101</v>
      </c>
      <c r="G15" s="103">
        <v>4</v>
      </c>
      <c r="H15" s="99">
        <v>2023</v>
      </c>
      <c r="I15" s="109" t="s">
        <v>111</v>
      </c>
      <c r="J15" s="116" t="s">
        <v>127</v>
      </c>
      <c r="K15" s="116" t="s">
        <v>134</v>
      </c>
      <c r="L15" s="116" t="s">
        <v>125</v>
      </c>
      <c r="M15" s="66" t="s">
        <v>65</v>
      </c>
      <c r="N15" s="118">
        <v>300</v>
      </c>
      <c r="O15" s="71"/>
      <c r="P15" s="90">
        <f t="shared" si="0"/>
        <v>0</v>
      </c>
      <c r="R15"/>
      <c r="S15" s="95"/>
    </row>
    <row r="16" spans="1:19" s="91" customFormat="1" ht="51" x14ac:dyDescent="0.2">
      <c r="A16" s="87">
        <v>14949</v>
      </c>
      <c r="B16" s="89" t="s">
        <v>67</v>
      </c>
      <c r="C16" s="105">
        <v>6</v>
      </c>
      <c r="D16" s="97"/>
      <c r="E16" s="98" t="s">
        <v>89</v>
      </c>
      <c r="F16" s="97" t="s">
        <v>94</v>
      </c>
      <c r="G16" s="103">
        <v>4</v>
      </c>
      <c r="H16" s="99">
        <v>2023</v>
      </c>
      <c r="I16" s="109" t="s">
        <v>113</v>
      </c>
      <c r="J16" s="116" t="s">
        <v>127</v>
      </c>
      <c r="K16" s="116" t="s">
        <v>134</v>
      </c>
      <c r="L16" s="116" t="s">
        <v>125</v>
      </c>
      <c r="M16" s="66" t="s">
        <v>65</v>
      </c>
      <c r="N16" s="118">
        <v>300</v>
      </c>
      <c r="O16" s="71"/>
      <c r="P16" s="90">
        <f t="shared" si="0"/>
        <v>0</v>
      </c>
      <c r="R16"/>
      <c r="S16" s="95"/>
    </row>
    <row r="17" spans="1:19" s="91" customFormat="1" ht="38.25" x14ac:dyDescent="0.2">
      <c r="A17" s="87">
        <v>14975</v>
      </c>
      <c r="B17" s="89" t="s">
        <v>71</v>
      </c>
      <c r="C17" s="105">
        <v>7</v>
      </c>
      <c r="D17" s="97"/>
      <c r="E17" s="98" t="s">
        <v>89</v>
      </c>
      <c r="F17" s="97" t="s">
        <v>90</v>
      </c>
      <c r="G17" s="103">
        <v>4</v>
      </c>
      <c r="H17" s="99">
        <v>2023</v>
      </c>
      <c r="I17" s="109" t="s">
        <v>112</v>
      </c>
      <c r="J17" s="116" t="s">
        <v>127</v>
      </c>
      <c r="K17" s="116" t="s">
        <v>134</v>
      </c>
      <c r="L17" s="116" t="s">
        <v>125</v>
      </c>
      <c r="M17" s="66" t="s">
        <v>65</v>
      </c>
      <c r="N17" s="118">
        <v>200</v>
      </c>
      <c r="O17" s="71"/>
      <c r="P17" s="90">
        <f t="shared" si="0"/>
        <v>0</v>
      </c>
      <c r="R17"/>
      <c r="S17" s="95"/>
    </row>
    <row r="18" spans="1:19" s="91" customFormat="1" ht="38.25" x14ac:dyDescent="0.2">
      <c r="A18" s="87">
        <v>14950</v>
      </c>
      <c r="B18" s="89" t="s">
        <v>70</v>
      </c>
      <c r="C18" s="105">
        <v>8</v>
      </c>
      <c r="D18" s="97"/>
      <c r="E18" s="106" t="s">
        <v>102</v>
      </c>
      <c r="F18" s="106" t="s">
        <v>103</v>
      </c>
      <c r="G18" s="103">
        <v>4</v>
      </c>
      <c r="H18" s="99">
        <v>2022</v>
      </c>
      <c r="I18" s="99" t="s">
        <v>114</v>
      </c>
      <c r="J18" s="116" t="s">
        <v>127</v>
      </c>
      <c r="K18" s="116" t="s">
        <v>134</v>
      </c>
      <c r="L18" s="116" t="s">
        <v>125</v>
      </c>
      <c r="M18" s="66" t="s">
        <v>65</v>
      </c>
      <c r="N18" s="118">
        <v>100</v>
      </c>
      <c r="O18" s="71"/>
      <c r="P18" s="90">
        <f t="shared" ref="P18:P20" si="1">O18*N18</f>
        <v>0</v>
      </c>
      <c r="R18"/>
      <c r="S18" s="95"/>
    </row>
    <row r="19" spans="1:19" s="61" customFormat="1" ht="51" x14ac:dyDescent="0.2">
      <c r="A19" s="87">
        <v>14898</v>
      </c>
      <c r="B19" s="89" t="s">
        <v>77</v>
      </c>
      <c r="C19" s="105">
        <v>9</v>
      </c>
      <c r="D19" s="97"/>
      <c r="E19" s="98" t="s">
        <v>91</v>
      </c>
      <c r="F19" s="97" t="s">
        <v>92</v>
      </c>
      <c r="G19" s="100" t="s">
        <v>87</v>
      </c>
      <c r="H19" s="99">
        <v>2023</v>
      </c>
      <c r="I19" s="109" t="s">
        <v>112</v>
      </c>
      <c r="J19" s="116" t="s">
        <v>128</v>
      </c>
      <c r="K19" s="116" t="s">
        <v>126</v>
      </c>
      <c r="L19" s="116" t="s">
        <v>125</v>
      </c>
      <c r="M19" s="66" t="s">
        <v>65</v>
      </c>
      <c r="N19" s="118">
        <v>350</v>
      </c>
      <c r="O19" s="71"/>
      <c r="P19" s="72">
        <f t="shared" si="1"/>
        <v>0</v>
      </c>
      <c r="R19"/>
      <c r="S19" s="95"/>
    </row>
    <row r="20" spans="1:19" s="61" customFormat="1" ht="38.25" x14ac:dyDescent="0.2">
      <c r="A20" s="87">
        <v>15075</v>
      </c>
      <c r="B20" s="89" t="s">
        <v>78</v>
      </c>
      <c r="C20" s="105">
        <v>10</v>
      </c>
      <c r="D20" s="116" t="s">
        <v>137</v>
      </c>
      <c r="E20" s="98" t="s">
        <v>104</v>
      </c>
      <c r="F20" s="97" t="s">
        <v>105</v>
      </c>
      <c r="G20" s="100" t="s">
        <v>88</v>
      </c>
      <c r="H20" s="99">
        <v>2023</v>
      </c>
      <c r="I20" s="109" t="s">
        <v>111</v>
      </c>
      <c r="J20" s="116" t="s">
        <v>128</v>
      </c>
      <c r="K20" s="116" t="s">
        <v>126</v>
      </c>
      <c r="L20" s="116" t="s">
        <v>125</v>
      </c>
      <c r="M20" s="66" t="s">
        <v>65</v>
      </c>
      <c r="N20" s="118">
        <v>700</v>
      </c>
      <c r="O20" s="71"/>
      <c r="P20" s="72">
        <f t="shared" si="1"/>
        <v>0</v>
      </c>
      <c r="R20"/>
      <c r="S20" s="95"/>
    </row>
    <row r="21" spans="1:19" ht="51" x14ac:dyDescent="0.2">
      <c r="C21" s="105">
        <v>11</v>
      </c>
      <c r="D21" s="163" t="s">
        <v>137</v>
      </c>
      <c r="E21" s="98" t="s">
        <v>104</v>
      </c>
      <c r="F21" s="97" t="s">
        <v>95</v>
      </c>
      <c r="G21" s="100" t="s">
        <v>88</v>
      </c>
      <c r="H21" s="99">
        <v>2023</v>
      </c>
      <c r="I21" s="109" t="s">
        <v>113</v>
      </c>
      <c r="J21" s="116" t="s">
        <v>128</v>
      </c>
      <c r="K21" s="116" t="s">
        <v>126</v>
      </c>
      <c r="L21" s="116" t="s">
        <v>125</v>
      </c>
      <c r="M21" s="66" t="s">
        <v>65</v>
      </c>
      <c r="N21" s="118">
        <v>700</v>
      </c>
      <c r="O21" s="71"/>
      <c r="P21" s="72">
        <f t="shared" ref="P21" si="2">O21*N21</f>
        <v>0</v>
      </c>
    </row>
    <row r="22" spans="1:19" ht="38.25" x14ac:dyDescent="0.2">
      <c r="C22" s="105">
        <v>12</v>
      </c>
      <c r="D22" s="104"/>
      <c r="E22" s="98" t="s">
        <v>104</v>
      </c>
      <c r="F22" s="97" t="s">
        <v>93</v>
      </c>
      <c r="G22" s="100" t="s">
        <v>88</v>
      </c>
      <c r="H22" s="99">
        <v>2023</v>
      </c>
      <c r="I22" s="109" t="s">
        <v>112</v>
      </c>
      <c r="J22" s="116" t="s">
        <v>128</v>
      </c>
      <c r="K22" s="116" t="s">
        <v>126</v>
      </c>
      <c r="L22" s="116" t="s">
        <v>125</v>
      </c>
      <c r="M22" s="99" t="s">
        <v>65</v>
      </c>
      <c r="N22" s="118">
        <v>250</v>
      </c>
      <c r="O22" s="101"/>
      <c r="P22" s="102">
        <f t="shared" ref="P22:P23" si="3">O22*N22</f>
        <v>0</v>
      </c>
    </row>
    <row r="23" spans="1:19" ht="38.25" x14ac:dyDescent="0.2">
      <c r="C23" s="105">
        <v>13</v>
      </c>
      <c r="D23" s="104"/>
      <c r="E23" s="106" t="s">
        <v>106</v>
      </c>
      <c r="F23" s="106" t="s">
        <v>107</v>
      </c>
      <c r="G23" s="100" t="s">
        <v>88</v>
      </c>
      <c r="H23" s="99">
        <v>2022</v>
      </c>
      <c r="I23" s="109" t="s">
        <v>114</v>
      </c>
      <c r="J23" s="116" t="s">
        <v>128</v>
      </c>
      <c r="K23" s="116" t="s">
        <v>126</v>
      </c>
      <c r="L23" s="116" t="s">
        <v>125</v>
      </c>
      <c r="M23" s="99" t="s">
        <v>65</v>
      </c>
      <c r="N23" s="118">
        <v>100</v>
      </c>
      <c r="O23" s="101"/>
      <c r="P23" s="102">
        <f t="shared" si="3"/>
        <v>0</v>
      </c>
    </row>
  </sheetData>
  <sheetProtection formatColumns="0" formatRows="0" autoFilter="0"/>
  <autoFilter ref="A10:P23"/>
  <mergeCells count="21">
    <mergeCell ref="M4:N4"/>
    <mergeCell ref="J4:K4"/>
    <mergeCell ref="F2:O2"/>
    <mergeCell ref="F3:O3"/>
    <mergeCell ref="G4:H4"/>
    <mergeCell ref="A1:K1"/>
    <mergeCell ref="A8:A9"/>
    <mergeCell ref="M8:M9"/>
    <mergeCell ref="N8:N9"/>
    <mergeCell ref="H8:H9"/>
    <mergeCell ref="C8:C9"/>
    <mergeCell ref="D8:D9"/>
    <mergeCell ref="E8:E9"/>
    <mergeCell ref="F8:F9"/>
    <mergeCell ref="G8:G9"/>
    <mergeCell ref="I8:I9"/>
    <mergeCell ref="J8:J9"/>
    <mergeCell ref="K8:K9"/>
    <mergeCell ref="L8:L9"/>
    <mergeCell ref="C7:I7"/>
    <mergeCell ref="C6:I6"/>
  </mergeCells>
  <hyperlinks>
    <hyperlink ref="I4" r:id="rId1"/>
  </hyperlinks>
  <pageMargins left="0.7" right="0.7" top="0.75" bottom="0.75" header="0.3" footer="0.3"/>
  <pageSetup paperSize="9" orientation="portrait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zoomScale="80" zoomScaleNormal="80" zoomScalePageLayoutView="80" workbookViewId="0">
      <selection activeCell="K15" sqref="K15"/>
    </sheetView>
  </sheetViews>
  <sheetFormatPr defaultColWidth="9.33203125" defaultRowHeight="15" x14ac:dyDescent="0.25"/>
  <cols>
    <col min="1" max="1" width="9.33203125" style="16"/>
    <col min="2" max="2" width="5.33203125" style="16" customWidth="1"/>
    <col min="3" max="3" width="5.83203125" style="16" customWidth="1"/>
    <col min="4" max="4" width="14.33203125" style="16" customWidth="1"/>
    <col min="5" max="5" width="27.33203125" style="16" customWidth="1"/>
    <col min="6" max="6" width="15.1640625" style="16" customWidth="1"/>
    <col min="7" max="7" width="11.1640625" style="16" customWidth="1"/>
    <col min="8" max="8" width="9.1640625" style="16" customWidth="1"/>
    <col min="9" max="9" width="8.33203125" style="16" customWidth="1"/>
    <col min="10" max="10" width="12.83203125" style="16" customWidth="1"/>
    <col min="11" max="11" width="12" style="16" customWidth="1"/>
    <col min="12" max="12" width="5" style="16" customWidth="1"/>
    <col min="13" max="13" width="18.6640625" style="16" customWidth="1"/>
    <col min="14" max="14" width="56.1640625" style="16" customWidth="1"/>
    <col min="15" max="15" width="10.33203125" style="16" customWidth="1"/>
    <col min="16" max="16" width="9.33203125" style="16"/>
    <col min="17" max="17" width="12.1640625" style="16" customWidth="1"/>
    <col min="18" max="18" width="15.1640625" style="16" customWidth="1"/>
    <col min="19" max="19" width="9.33203125" style="16"/>
    <col min="21" max="21" width="9.33203125" style="16"/>
    <col min="22" max="22" width="9.1640625" customWidth="1"/>
    <col min="23" max="16384" width="9.33203125" style="16"/>
  </cols>
  <sheetData>
    <row r="1" spans="1:25" ht="45" x14ac:dyDescent="0.25">
      <c r="M1" s="28" t="s">
        <v>51</v>
      </c>
      <c r="N1" s="155" t="s">
        <v>50</v>
      </c>
      <c r="O1" s="156"/>
      <c r="P1" s="156"/>
      <c r="Q1" s="156"/>
      <c r="R1" s="157"/>
    </row>
    <row r="2" spans="1:25" ht="90" x14ac:dyDescent="0.25">
      <c r="M2" s="28" t="s">
        <v>49</v>
      </c>
      <c r="N2" s="158" t="s">
        <v>66</v>
      </c>
      <c r="O2" s="159"/>
      <c r="P2" s="159"/>
      <c r="Q2" s="159"/>
      <c r="R2" s="160"/>
    </row>
    <row r="3" spans="1:25" ht="71.25" x14ac:dyDescent="0.25">
      <c r="A3" s="24" t="s">
        <v>38</v>
      </c>
      <c r="C3" s="19" t="s">
        <v>44</v>
      </c>
      <c r="D3" s="19" t="s">
        <v>52</v>
      </c>
      <c r="E3" s="25" t="s">
        <v>43</v>
      </c>
      <c r="F3" s="19" t="s">
        <v>42</v>
      </c>
      <c r="G3" s="18" t="s">
        <v>41</v>
      </c>
      <c r="H3" s="19" t="s">
        <v>40</v>
      </c>
      <c r="I3" s="19" t="s">
        <v>31</v>
      </c>
      <c r="J3" s="18" t="s">
        <v>39</v>
      </c>
      <c r="K3" s="18" t="s">
        <v>73</v>
      </c>
      <c r="M3" s="33"/>
      <c r="N3" s="32" t="s">
        <v>27</v>
      </c>
      <c r="O3" s="32" t="s">
        <v>31</v>
      </c>
      <c r="P3" s="31" t="s">
        <v>40</v>
      </c>
      <c r="Q3" s="30" t="s">
        <v>48</v>
      </c>
      <c r="R3" s="30" t="s">
        <v>47</v>
      </c>
      <c r="Y3" s="39"/>
    </row>
    <row r="4" spans="1:25" ht="60" x14ac:dyDescent="0.25">
      <c r="A4" s="84"/>
      <c r="C4" s="23">
        <v>1</v>
      </c>
      <c r="D4" s="21" t="e">
        <f>VLOOKUP(A:A,'БЛАНК-ЗАКАЗА'!A10:D18,4,0)</f>
        <v>#N/A</v>
      </c>
      <c r="E4" s="22" t="e">
        <f>VLOOKUP(A:A,'БЛАНК-ЗАКАЗА'!A:B,2,0)</f>
        <v>#N/A</v>
      </c>
      <c r="F4" s="21" t="e">
        <f>VLOOKUP(A:A,'БЛАНК-ЗАКАЗА'!A10:I18,9,0)</f>
        <v>#N/A</v>
      </c>
      <c r="G4" s="20" t="e">
        <f>VLOOKUP(A:A,'БЛАНК-ЗАКАЗА'!A10:N18,11,0)</f>
        <v>#N/A</v>
      </c>
      <c r="H4" s="21" t="e">
        <f>VLOOKUP(A:A,'БЛАНК-ЗАКАЗА'!A10:O18,12,0)</f>
        <v>#N/A</v>
      </c>
      <c r="I4" s="21" t="e">
        <f>VLOOKUP(A:A,'БЛАНК-ЗАКАЗА'!A10:M18,10,0)</f>
        <v>#N/A</v>
      </c>
      <c r="J4" s="20" t="e">
        <f t="shared" ref="J4" si="0">H4*G4</f>
        <v>#N/A</v>
      </c>
      <c r="K4" s="22" t="s">
        <v>72</v>
      </c>
      <c r="M4" s="29" t="s">
        <v>46</v>
      </c>
      <c r="N4" s="28" t="e">
        <f>VLOOKUP(A:A,'БЛАНК-ЗАКАЗА'!A:B,2,0)</f>
        <v>#N/A</v>
      </c>
      <c r="O4" s="21" t="e">
        <f>VLOOKUP(A:A,'БЛАНК-ЗАКАЗА'!A10:M18,10,0)</f>
        <v>#N/A</v>
      </c>
      <c r="P4" s="26" t="e">
        <f>VLOOKUP(A:A,'БЛАНК-ЗАКАЗА'!A10:O18,12,0)</f>
        <v>#N/A</v>
      </c>
      <c r="Q4" s="20" t="e">
        <f>VLOOKUP(A:A,'БЛАНК-ЗАКАЗА'!A10:N18,11,0)</f>
        <v>#N/A</v>
      </c>
      <c r="R4" s="20" t="e">
        <f>P4*Q4</f>
        <v>#N/A</v>
      </c>
    </row>
    <row r="5" spans="1:25" x14ac:dyDescent="0.25">
      <c r="A5" s="84"/>
      <c r="C5" s="23">
        <v>2</v>
      </c>
      <c r="D5" s="21" t="e">
        <f>VLOOKUP(A:A,'БЛАНК-ЗАКАЗА'!A11:D19,4,0)</f>
        <v>#N/A</v>
      </c>
      <c r="E5" s="22" t="e">
        <f>VLOOKUP(A:A,'БЛАНК-ЗАКАЗА'!A:B,2,0)</f>
        <v>#N/A</v>
      </c>
      <c r="F5" s="21" t="e">
        <f>VLOOKUP(A:A,'БЛАНК-ЗАКАЗА'!A11:I19,9,0)</f>
        <v>#N/A</v>
      </c>
      <c r="G5" s="20" t="e">
        <f>VLOOKUP(A:A,'БЛАНК-ЗАКАЗА'!A11:N19,11,0)</f>
        <v>#N/A</v>
      </c>
      <c r="H5" s="21" t="e">
        <f>VLOOKUP(A:A,'БЛАНК-ЗАКАЗА'!A11:O19,12,0)</f>
        <v>#N/A</v>
      </c>
      <c r="I5" s="21" t="e">
        <f>VLOOKUP(A:A,'БЛАНК-ЗАКАЗА'!A11:M19,10,0)</f>
        <v>#N/A</v>
      </c>
      <c r="J5" s="20" t="e">
        <f t="shared" ref="J5:J14" si="1">H5*G5</f>
        <v>#N/A</v>
      </c>
      <c r="K5" s="22" t="s">
        <v>72</v>
      </c>
      <c r="M5" s="29"/>
      <c r="N5" s="28" t="e">
        <f>VLOOKUP(A:A,'БЛАНК-ЗАКАЗА'!A:B,2,0)</f>
        <v>#N/A</v>
      </c>
      <c r="O5" s="21" t="e">
        <f>VLOOKUP(A:A,'БЛАНК-ЗАКАЗА'!A11:M19,10,0)</f>
        <v>#N/A</v>
      </c>
      <c r="P5" s="26" t="e">
        <f>VLOOKUP(A:A,'БЛАНК-ЗАКАЗА'!A11:O19,12,0)</f>
        <v>#N/A</v>
      </c>
      <c r="Q5" s="20" t="e">
        <f>VLOOKUP(A:A,'БЛАНК-ЗАКАЗА'!A11:N19,11,0)</f>
        <v>#N/A</v>
      </c>
      <c r="R5" s="20" t="e">
        <f t="shared" ref="R5:R14" si="2">P5*Q5</f>
        <v>#N/A</v>
      </c>
    </row>
    <row r="6" spans="1:25" x14ac:dyDescent="0.25">
      <c r="A6" s="62"/>
      <c r="C6" s="23">
        <v>3</v>
      </c>
      <c r="D6" s="21" t="e">
        <f>VLOOKUP(A:A,'БЛАНК-ЗАКАЗА'!A12:D19,4,0)</f>
        <v>#N/A</v>
      </c>
      <c r="E6" s="22" t="e">
        <f>VLOOKUP(A:A,'БЛАНК-ЗАКАЗА'!A:B,2,0)</f>
        <v>#N/A</v>
      </c>
      <c r="F6" s="21" t="e">
        <f>VLOOKUP(A:A,'БЛАНК-ЗАКАЗА'!A12:I19,9,0)</f>
        <v>#N/A</v>
      </c>
      <c r="G6" s="20" t="e">
        <f>VLOOKUP(A:A,'БЛАНК-ЗАКАЗА'!A12:N19,11,0)</f>
        <v>#N/A</v>
      </c>
      <c r="H6" s="21" t="e">
        <f>VLOOKUP(A:A,'БЛАНК-ЗАКАЗА'!A12:O19,12,0)</f>
        <v>#N/A</v>
      </c>
      <c r="I6" s="21" t="e">
        <f>VLOOKUP(A:A,'БЛАНК-ЗАКАЗА'!A12:M19,10,0)</f>
        <v>#N/A</v>
      </c>
      <c r="J6" s="20" t="e">
        <f t="shared" si="1"/>
        <v>#N/A</v>
      </c>
      <c r="K6" s="22" t="s">
        <v>72</v>
      </c>
      <c r="M6" s="29"/>
      <c r="N6" s="28" t="e">
        <f>VLOOKUP(A:A,'БЛАНК-ЗАКАЗА'!A:B,2,0)</f>
        <v>#N/A</v>
      </c>
      <c r="O6" s="21" t="e">
        <f>VLOOKUP(A:A,'БЛАНК-ЗАКАЗА'!A12:M19,10,0)</f>
        <v>#N/A</v>
      </c>
      <c r="P6" s="26" t="e">
        <f>VLOOKUP(A:A,'БЛАНК-ЗАКАЗА'!A12:O19,12,0)</f>
        <v>#N/A</v>
      </c>
      <c r="Q6" s="20" t="e">
        <f>VLOOKUP(A:A,'БЛАНК-ЗАКАЗА'!A12:N19,11,0)</f>
        <v>#N/A</v>
      </c>
      <c r="R6" s="20" t="e">
        <f t="shared" si="2"/>
        <v>#N/A</v>
      </c>
    </row>
    <row r="7" spans="1:25" x14ac:dyDescent="0.25">
      <c r="A7" s="36"/>
      <c r="C7" s="23">
        <v>4</v>
      </c>
      <c r="D7" s="21" t="e">
        <f>VLOOKUP(A:A,'БЛАНК-ЗАКАЗА'!A13:D19,4,0)</f>
        <v>#N/A</v>
      </c>
      <c r="E7" s="22" t="e">
        <f>VLOOKUP(A:A,'БЛАНК-ЗАКАЗА'!A:B,2,0)</f>
        <v>#N/A</v>
      </c>
      <c r="F7" s="21" t="e">
        <f>VLOOKUP(A:A,'БЛАНК-ЗАКАЗА'!A13:I19,9,0)</f>
        <v>#N/A</v>
      </c>
      <c r="G7" s="20" t="e">
        <f>VLOOKUP(A:A,'БЛАНК-ЗАКАЗА'!A13:N19,11,0)</f>
        <v>#N/A</v>
      </c>
      <c r="H7" s="21" t="e">
        <f>VLOOKUP(A:A,'БЛАНК-ЗАКАЗА'!A13:O19,12,0)</f>
        <v>#N/A</v>
      </c>
      <c r="I7" s="21" t="e">
        <f>VLOOKUP(A:A,'БЛАНК-ЗАКАЗА'!A13:M19,10,0)</f>
        <v>#N/A</v>
      </c>
      <c r="J7" s="20" t="e">
        <f t="shared" si="1"/>
        <v>#N/A</v>
      </c>
      <c r="K7" s="22" t="s">
        <v>72</v>
      </c>
      <c r="M7" s="29"/>
      <c r="N7" s="28" t="e">
        <f>VLOOKUP(A:A,'БЛАНК-ЗАКАЗА'!A:B,2,0)</f>
        <v>#N/A</v>
      </c>
      <c r="O7" s="21" t="e">
        <f>VLOOKUP(A:A,'БЛАНК-ЗАКАЗА'!A13:M19,10,0)</f>
        <v>#N/A</v>
      </c>
      <c r="P7" s="26" t="e">
        <f>VLOOKUP(A:A,'БЛАНК-ЗАКАЗА'!A13:O19,12,0)</f>
        <v>#N/A</v>
      </c>
      <c r="Q7" s="20" t="e">
        <f>VLOOKUP(A:A,'БЛАНК-ЗАКАЗА'!A13:N19,11,0)</f>
        <v>#N/A</v>
      </c>
      <c r="R7" s="20" t="e">
        <f t="shared" si="2"/>
        <v>#N/A</v>
      </c>
    </row>
    <row r="8" spans="1:25" x14ac:dyDescent="0.25">
      <c r="A8" s="35"/>
      <c r="C8" s="23">
        <v>5</v>
      </c>
      <c r="D8" s="21" t="e">
        <f>VLOOKUP(A:A,'БЛАНК-ЗАКАЗА'!A14:D19,4,0)</f>
        <v>#N/A</v>
      </c>
      <c r="E8" s="22" t="e">
        <f>VLOOKUP(A:A,'БЛАНК-ЗАКАЗА'!A:B,2,0)</f>
        <v>#N/A</v>
      </c>
      <c r="F8" s="21" t="e">
        <f>VLOOKUP(A:A,'БЛАНК-ЗАКАЗА'!A14:I19,9,0)</f>
        <v>#N/A</v>
      </c>
      <c r="G8" s="20" t="e">
        <f>VLOOKUP(A:A,'БЛАНК-ЗАКАЗА'!A14:N19,11,0)</f>
        <v>#N/A</v>
      </c>
      <c r="H8" s="21" t="e">
        <f>VLOOKUP(A:A,'БЛАНК-ЗАКАЗА'!A14:O19,12,0)</f>
        <v>#N/A</v>
      </c>
      <c r="I8" s="21" t="e">
        <f>VLOOKUP(A:A,'БЛАНК-ЗАКАЗА'!A14:M19,10,0)</f>
        <v>#N/A</v>
      </c>
      <c r="J8" s="20" t="e">
        <f t="shared" si="1"/>
        <v>#N/A</v>
      </c>
      <c r="K8" s="22" t="s">
        <v>72</v>
      </c>
      <c r="M8" s="29"/>
      <c r="N8" s="28" t="e">
        <f>VLOOKUP(A:A,'БЛАНК-ЗАКАЗА'!A:B,2,0)</f>
        <v>#N/A</v>
      </c>
      <c r="O8" s="21" t="e">
        <f>VLOOKUP(A:A,'БЛАНК-ЗАКАЗА'!A14:M19,10,0)</f>
        <v>#N/A</v>
      </c>
      <c r="P8" s="26" t="e">
        <f>VLOOKUP(A:A,'БЛАНК-ЗАКАЗА'!A14:O19,12,0)</f>
        <v>#N/A</v>
      </c>
      <c r="Q8" s="20" t="e">
        <f>VLOOKUP(A:A,'БЛАНК-ЗАКАЗА'!A14:N19,11,0)</f>
        <v>#N/A</v>
      </c>
      <c r="R8" s="20" t="e">
        <f t="shared" si="2"/>
        <v>#N/A</v>
      </c>
    </row>
    <row r="9" spans="1:25" x14ac:dyDescent="0.25">
      <c r="A9" s="36"/>
      <c r="C9" s="23">
        <v>6</v>
      </c>
      <c r="D9" s="21" t="e">
        <f>VLOOKUP(A:A,'БЛАНК-ЗАКАЗА'!A14:D19,4,0)</f>
        <v>#N/A</v>
      </c>
      <c r="E9" s="22" t="e">
        <f>VLOOKUP(A:A,'БЛАНК-ЗАКАЗА'!A:B,2,0)</f>
        <v>#N/A</v>
      </c>
      <c r="F9" s="21" t="e">
        <f>VLOOKUP(A:A,'БЛАНК-ЗАКАЗА'!A14:I19,9,0)</f>
        <v>#N/A</v>
      </c>
      <c r="G9" s="20" t="e">
        <f>VLOOKUP(A:A,'БЛАНК-ЗАКАЗА'!A14:N19,11,0)</f>
        <v>#N/A</v>
      </c>
      <c r="H9" s="21" t="e">
        <f>VLOOKUP(A:A,'БЛАНК-ЗАКАЗА'!A14:O19,12,0)</f>
        <v>#N/A</v>
      </c>
      <c r="I9" s="21" t="e">
        <f>VLOOKUP(A:A,'БЛАНК-ЗАКАЗА'!A14:M19,10,0)</f>
        <v>#N/A</v>
      </c>
      <c r="J9" s="20" t="e">
        <f t="shared" si="1"/>
        <v>#N/A</v>
      </c>
      <c r="K9" s="22" t="s">
        <v>72</v>
      </c>
      <c r="M9" s="29"/>
      <c r="N9" s="28" t="e">
        <f>VLOOKUP(A:A,'БЛАНК-ЗАКАЗА'!A:B,2,0)</f>
        <v>#N/A</v>
      </c>
      <c r="O9" s="21" t="e">
        <f>VLOOKUP(A:A,'БЛАНК-ЗАКАЗА'!A14:M19,10,0)</f>
        <v>#N/A</v>
      </c>
      <c r="P9" s="26" t="e">
        <f>VLOOKUP(A:A,'БЛАНК-ЗАКАЗА'!A14:O19,12,0)</f>
        <v>#N/A</v>
      </c>
      <c r="Q9" s="20" t="e">
        <f>VLOOKUP(A:A,'БЛАНК-ЗАКАЗА'!A14:N19,11,0)</f>
        <v>#N/A</v>
      </c>
      <c r="R9" s="20" t="e">
        <f t="shared" si="2"/>
        <v>#N/A</v>
      </c>
    </row>
    <row r="10" spans="1:25" x14ac:dyDescent="0.25">
      <c r="A10" s="36"/>
      <c r="C10" s="23">
        <v>7</v>
      </c>
      <c r="D10" s="21" t="e">
        <f>VLOOKUP(A:A,'БЛАНК-ЗАКАЗА'!A15:D19,4,0)</f>
        <v>#N/A</v>
      </c>
      <c r="E10" s="22" t="e">
        <f>VLOOKUP(A:A,'БЛАНК-ЗАКАЗА'!A:B,2,0)</f>
        <v>#N/A</v>
      </c>
      <c r="F10" s="21" t="e">
        <f>VLOOKUP(A:A,'БЛАНК-ЗАКАЗА'!A15:I19,9,0)</f>
        <v>#N/A</v>
      </c>
      <c r="G10" s="20" t="e">
        <f>VLOOKUP(A:A,'БЛАНК-ЗАКАЗА'!A15:N19,11,0)</f>
        <v>#N/A</v>
      </c>
      <c r="H10" s="21" t="e">
        <f>VLOOKUP(A:A,'БЛАНК-ЗАКАЗА'!A15:O19,12,0)</f>
        <v>#N/A</v>
      </c>
      <c r="I10" s="21" t="e">
        <f>VLOOKUP(A:A,'БЛАНК-ЗАКАЗА'!A15:M19,10,0)</f>
        <v>#N/A</v>
      </c>
      <c r="J10" s="20" t="e">
        <f t="shared" si="1"/>
        <v>#N/A</v>
      </c>
      <c r="K10" s="22" t="s">
        <v>72</v>
      </c>
      <c r="M10" s="29"/>
      <c r="N10" s="28" t="e">
        <f>VLOOKUP(A:A,'БЛАНК-ЗАКАЗА'!A:B,2,0)</f>
        <v>#N/A</v>
      </c>
      <c r="O10" s="21" t="e">
        <f>VLOOKUP(A:A,'БЛАНК-ЗАКАЗА'!A15:M19,10,0)</f>
        <v>#N/A</v>
      </c>
      <c r="P10" s="26" t="e">
        <f>VLOOKUP(A:A,'БЛАНК-ЗАКАЗА'!A15:O19,12,0)</f>
        <v>#N/A</v>
      </c>
      <c r="Q10" s="20" t="e">
        <f>VLOOKUP(A:A,'БЛАНК-ЗАКАЗА'!A15:N19,11,0)</f>
        <v>#N/A</v>
      </c>
      <c r="R10" s="20" t="e">
        <f t="shared" si="2"/>
        <v>#N/A</v>
      </c>
    </row>
    <row r="11" spans="1:25" x14ac:dyDescent="0.25">
      <c r="A11" s="36"/>
      <c r="C11" s="23">
        <v>8</v>
      </c>
      <c r="D11" s="21" t="e">
        <f>VLOOKUP(A:A,'БЛАНК-ЗАКАЗА'!A16:D20,4,0)</f>
        <v>#N/A</v>
      </c>
      <c r="E11" s="22" t="e">
        <f>VLOOKUP(A:A,'БЛАНК-ЗАКАЗА'!A:B,2,0)</f>
        <v>#N/A</v>
      </c>
      <c r="F11" s="21" t="e">
        <f>VLOOKUP(A:A,'БЛАНК-ЗАКАЗА'!A16:I20,9,0)</f>
        <v>#N/A</v>
      </c>
      <c r="G11" s="20" t="e">
        <f>VLOOKUP(A:A,'БЛАНК-ЗАКАЗА'!A16:N20,11,0)</f>
        <v>#N/A</v>
      </c>
      <c r="H11" s="21" t="e">
        <f>VLOOKUP(A:A,'БЛАНК-ЗАКАЗА'!A16:O20,12,0)</f>
        <v>#N/A</v>
      </c>
      <c r="I11" s="21" t="e">
        <f>VLOOKUP(A:A,'БЛАНК-ЗАКАЗА'!A16:M20,10,0)</f>
        <v>#N/A</v>
      </c>
      <c r="J11" s="20" t="e">
        <f t="shared" si="1"/>
        <v>#N/A</v>
      </c>
      <c r="K11" s="22" t="s">
        <v>72</v>
      </c>
      <c r="M11" s="29"/>
      <c r="N11" s="28" t="e">
        <f>VLOOKUP(A:A,'БЛАНК-ЗАКАЗА'!A:B,2,0)</f>
        <v>#N/A</v>
      </c>
      <c r="O11" s="21" t="e">
        <f>VLOOKUP(A:A,'БЛАНК-ЗАКАЗА'!A16:M20,10,0)</f>
        <v>#N/A</v>
      </c>
      <c r="P11" s="26" t="e">
        <f>VLOOKUP(A:A,'БЛАНК-ЗАКАЗА'!A16:O20,12,0)</f>
        <v>#N/A</v>
      </c>
      <c r="Q11" s="20" t="e">
        <f>VLOOKUP(A:A,'БЛАНК-ЗАКАЗА'!A16:N20,11,0)</f>
        <v>#N/A</v>
      </c>
      <c r="R11" s="20" t="e">
        <f t="shared" si="2"/>
        <v>#N/A</v>
      </c>
    </row>
    <row r="12" spans="1:25" x14ac:dyDescent="0.25">
      <c r="A12" s="36"/>
      <c r="C12" s="23">
        <v>9</v>
      </c>
      <c r="D12" s="21" t="e">
        <f>VLOOKUP(A:A,'БЛАНК-ЗАКАЗА'!A17:D20,4,0)</f>
        <v>#N/A</v>
      </c>
      <c r="E12" s="22" t="e">
        <f>VLOOKUP(A:A,'БЛАНК-ЗАКАЗА'!A:B,2,0)</f>
        <v>#N/A</v>
      </c>
      <c r="F12" s="21" t="e">
        <f>VLOOKUP(A:A,'БЛАНК-ЗАКАЗА'!A17:I20,9,0)</f>
        <v>#N/A</v>
      </c>
      <c r="G12" s="20" t="e">
        <f>VLOOKUP(A:A,'БЛАНК-ЗАКАЗА'!A17:N20,11,0)</f>
        <v>#N/A</v>
      </c>
      <c r="H12" s="21" t="e">
        <f>VLOOKUP(A:A,'БЛАНК-ЗАКАЗА'!A17:O20,12,0)</f>
        <v>#N/A</v>
      </c>
      <c r="I12" s="21" t="e">
        <f>VLOOKUP(A:A,'БЛАНК-ЗАКАЗА'!A17:M20,10,0)</f>
        <v>#N/A</v>
      </c>
      <c r="J12" s="20" t="e">
        <f t="shared" si="1"/>
        <v>#N/A</v>
      </c>
      <c r="K12" s="22" t="s">
        <v>72</v>
      </c>
      <c r="M12" s="29"/>
      <c r="N12" s="28" t="e">
        <f>VLOOKUP(A:A,'БЛАНК-ЗАКАЗА'!A:B,2,0)</f>
        <v>#N/A</v>
      </c>
      <c r="O12" s="21" t="e">
        <f>VLOOKUP(A:A,'БЛАНК-ЗАКАЗА'!A17:M20,10,0)</f>
        <v>#N/A</v>
      </c>
      <c r="P12" s="26" t="e">
        <f>VLOOKUP(A:A,'БЛАНК-ЗАКАЗА'!A17:O20,12,0)</f>
        <v>#N/A</v>
      </c>
      <c r="Q12" s="20" t="e">
        <f>VLOOKUP(A:A,'БЛАНК-ЗАКАЗА'!A17:N20,11,0)</f>
        <v>#N/A</v>
      </c>
      <c r="R12" s="20" t="e">
        <f t="shared" si="2"/>
        <v>#N/A</v>
      </c>
    </row>
    <row r="13" spans="1:25" x14ac:dyDescent="0.25">
      <c r="A13" s="35"/>
      <c r="C13" s="23">
        <v>10</v>
      </c>
      <c r="D13" s="21" t="e">
        <f>VLOOKUP(A:A,'БЛАНК-ЗАКАЗА'!A17:D20,4,0)</f>
        <v>#N/A</v>
      </c>
      <c r="E13" s="22" t="e">
        <f>VLOOKUP(A:A,'БЛАНК-ЗАКАЗА'!A:B,2,0)</f>
        <v>#N/A</v>
      </c>
      <c r="F13" s="21" t="e">
        <f>VLOOKUP(A:A,'БЛАНК-ЗАКАЗА'!A17:I20,9,0)</f>
        <v>#N/A</v>
      </c>
      <c r="G13" s="20" t="e">
        <f>VLOOKUP(A:A,'БЛАНК-ЗАКАЗА'!A17:N20,11,0)</f>
        <v>#N/A</v>
      </c>
      <c r="H13" s="21" t="e">
        <f>VLOOKUP(A:A,'БЛАНК-ЗАКАЗА'!A17:O20,12,0)</f>
        <v>#N/A</v>
      </c>
      <c r="I13" s="21" t="e">
        <f>VLOOKUP(A:A,'БЛАНК-ЗАКАЗА'!A17:M20,10,0)</f>
        <v>#N/A</v>
      </c>
      <c r="J13" s="20" t="e">
        <f t="shared" si="1"/>
        <v>#N/A</v>
      </c>
      <c r="K13" s="22" t="s">
        <v>72</v>
      </c>
      <c r="M13" s="29"/>
      <c r="N13" s="28" t="e">
        <f>VLOOKUP(A:A,'БЛАНК-ЗАКАЗА'!A:B,2,0)</f>
        <v>#N/A</v>
      </c>
      <c r="O13" s="21" t="e">
        <f>VLOOKUP(A:A,'БЛАНК-ЗАКАЗА'!A17:M20,10,0)</f>
        <v>#N/A</v>
      </c>
      <c r="P13" s="26" t="e">
        <f>VLOOKUP(A:A,'БЛАНК-ЗАКАЗА'!A17:O20,12,0)</f>
        <v>#N/A</v>
      </c>
      <c r="Q13" s="20" t="e">
        <f>VLOOKUP(A:A,'БЛАНК-ЗАКАЗА'!A17:N20,11,0)</f>
        <v>#N/A</v>
      </c>
      <c r="R13" s="20" t="e">
        <f t="shared" si="2"/>
        <v>#N/A</v>
      </c>
    </row>
    <row r="14" spans="1:25" x14ac:dyDescent="0.25">
      <c r="A14" s="35"/>
      <c r="C14" s="23">
        <v>11</v>
      </c>
      <c r="D14" s="21" t="e">
        <f>VLOOKUP(A:A,'БЛАНК-ЗАКАЗА'!A17:D21,4,0)</f>
        <v>#N/A</v>
      </c>
      <c r="E14" s="22" t="e">
        <f>VLOOKUP(A:A,'БЛАНК-ЗАКАЗА'!A:B,2,0)</f>
        <v>#N/A</v>
      </c>
      <c r="F14" s="21" t="e">
        <f>VLOOKUP(A:A,'БЛАНК-ЗАКАЗА'!A17:I21,9,0)</f>
        <v>#N/A</v>
      </c>
      <c r="G14" s="20" t="e">
        <f>VLOOKUP(A:A,'БЛАНК-ЗАКАЗА'!A17:N21,11,0)</f>
        <v>#N/A</v>
      </c>
      <c r="H14" s="21" t="e">
        <f>VLOOKUP(A:A,'БЛАНК-ЗАКАЗА'!A17:O21,12,0)</f>
        <v>#N/A</v>
      </c>
      <c r="I14" s="21" t="e">
        <f>VLOOKUP(A:A,'БЛАНК-ЗАКАЗА'!A17:M21,10,0)</f>
        <v>#N/A</v>
      </c>
      <c r="J14" s="20" t="e">
        <f t="shared" si="1"/>
        <v>#N/A</v>
      </c>
      <c r="K14" s="22" t="s">
        <v>72</v>
      </c>
      <c r="M14" s="29"/>
      <c r="N14" s="28" t="e">
        <f>VLOOKUP(A:A,'БЛАНК-ЗАКАЗА'!A:B,2,0)</f>
        <v>#N/A</v>
      </c>
      <c r="O14" s="21" t="e">
        <f>VLOOKUP(A:A,'БЛАНК-ЗАКАЗА'!A17:M21,10,0)</f>
        <v>#N/A</v>
      </c>
      <c r="P14" s="26" t="e">
        <f>VLOOKUP(A:A,'БЛАНК-ЗАКАЗА'!A17:O21,12,0)</f>
        <v>#N/A</v>
      </c>
      <c r="Q14" s="20" t="e">
        <f>VLOOKUP(A:A,'БЛАНК-ЗАКАЗА'!A17:N21,11,0)</f>
        <v>#N/A</v>
      </c>
      <c r="R14" s="20" t="e">
        <f t="shared" si="2"/>
        <v>#N/A</v>
      </c>
    </row>
    <row r="15" spans="1:25" x14ac:dyDescent="0.25">
      <c r="A15" s="17"/>
      <c r="C15" s="154" t="s">
        <v>37</v>
      </c>
      <c r="D15" s="154"/>
      <c r="E15" s="154"/>
      <c r="F15" s="154"/>
      <c r="G15" s="154"/>
      <c r="H15" s="19">
        <f>SUMIF(H4:H14,"&lt;&gt;#Н/Д")</f>
        <v>0</v>
      </c>
      <c r="I15" s="19" t="s">
        <v>36</v>
      </c>
      <c r="J15" s="18">
        <f>SUMIF(J4:J14,"&lt;&gt;#Н/Д")</f>
        <v>0</v>
      </c>
      <c r="K15" s="19" t="s">
        <v>36</v>
      </c>
      <c r="M15" s="27"/>
      <c r="N15" s="161" t="s">
        <v>30</v>
      </c>
      <c r="O15" s="162"/>
      <c r="P15" s="26">
        <f>SUMIF(P4:P14,"&lt;&gt;#Н/Д")</f>
        <v>0</v>
      </c>
      <c r="Q15" s="20" t="s">
        <v>45</v>
      </c>
      <c r="R15" s="20">
        <f>SUMIF(R4:R14,"&lt;&gt;#Н/Д")</f>
        <v>0</v>
      </c>
    </row>
    <row r="16" spans="1:25" x14ac:dyDescent="0.25">
      <c r="I16" s="82">
        <v>0.1</v>
      </c>
      <c r="J16" s="83">
        <f>J15/100*10</f>
        <v>0</v>
      </c>
    </row>
    <row r="17" spans="5:18" s="38" customFormat="1" ht="15.75" x14ac:dyDescent="0.25">
      <c r="E17" s="34"/>
      <c r="J17" s="34" t="str">
        <f>SUBSTITUTE(TEXT(TRUNC(J15,0),"#'##0_ ") &amp; "(" &amp; SUBSTITUTE(PROPER(INDEX(n_4,MID(TEXT(J15,n0),1,1)+1)&amp;INDEX(n0x,MID(TEXT(J15,n0),2,1)+1,MID(TEXT(J15,n0),3,1)+1)&amp;IF(-MID(TEXT(J15,n0),1,3),"миллиард"&amp;VLOOKUP(MID(TEXT(J15,n0),3,1)*AND(MID(TEXT(J15,n0),2,1)-1),мил,2),"")&amp;INDEX(n_4,MID(TEXT(J15,n0),4,1)+1)&amp;INDEX(n0x,MID(TEXT(J15,n0),5,1)+1,MID(TEXT(J15,n0),6,1)+1)&amp;IF(-MID(TEXT(J15,n0),4,3),"миллион"&amp;VLOOKUP(MID(TEXT(J15,n0),6,1)*AND(MID(TEXT(J15,n0),5,1)-1),мил,2),"")&amp;INDEX(n_4,MID(TEXT(J15,n0),7,1)+1)&amp;INDEX(n1x,MID(TEXT(J15,n0),8,1)+1,MID(TEXT(J15,n0),9,1)+1)&amp;IF(-MID(TEXT(J15,n0),7,3),VLOOKUP(MID(TEXT(J15,n0),9,1)*AND(MID(TEXT(J15,n0),8,1)-1),тыс,2),"")&amp;INDEX(n_4,MID(TEXT(J15,n0),10,1)+1)&amp;INDEX(n0x,MID(TEXT(J15,n0),11,1)+1,MID(TEXT(J15,n0),12,1)+1)),"z"," ")&amp;IF(TRUNC(TEXT(J15,n0)),"","Ноль ")&amp;") рубл"&amp;VLOOKUP(MOD(MAX(MOD(MID(TEXT(J15,n0),11,2)-11,100),9),10),{0,"ь ";1,"я ";4,"ей "},2)&amp;RIGHT(TEXT(J15,n0),2)&amp;" копе"&amp;VLOOKUP(MOD(MAX(MOD(RIGHT(TEXT(J15,n0),2)-11,100),9),10),{0,"йка";1,"йки";4,"ек"},2)," )",")")</f>
        <v>'0 (Ноль) рублей 00 копеек</v>
      </c>
      <c r="M17" s="16"/>
      <c r="N17" s="34"/>
      <c r="O17" s="16"/>
      <c r="P17" s="16"/>
      <c r="Q17" s="16"/>
      <c r="R17" s="37" t="str">
        <f>SUBSTITUTE(TEXT(TRUNC(R15,0),"#'##0_ ") &amp; "(" &amp; SUBSTITUTE(PROPER(INDEX(n_4,MID(TEXT(R15,n0),1,1)+1)&amp;INDEX(n0x,MID(TEXT(R15,n0),2,1)+1,MID(TEXT(R15,n0),3,1)+1)&amp;IF(-MID(TEXT(R15,n0),1,3),"миллиард"&amp;VLOOKUP(MID(TEXT(R15,n0),3,1)*AND(MID(TEXT(R15,n0),2,1)-1),мил,2),"")&amp;INDEX(n_4,MID(TEXT(R15,n0),4,1)+1)&amp;INDEX(n0x,MID(TEXT(R15,n0),5,1)+1,MID(TEXT(R15,n0),6,1)+1)&amp;IF(-MID(TEXT(R15,n0),4,3),"миллион"&amp;VLOOKUP(MID(TEXT(R15,n0),6,1)*AND(MID(TEXT(R15,n0),5,1)-1),мил,2),"")&amp;INDEX(n_4,MID(TEXT(R15,n0),7,1)+1)&amp;INDEX(n1x,MID(TEXT(R15,n0),8,1)+1,MID(TEXT(R15,n0),9,1)+1)&amp;IF(-MID(TEXT(R15,n0),7,3),VLOOKUP(MID(TEXT(R15,n0),9,1)*AND(MID(TEXT(R15,n0),8,1)-1),тыс,2),"")&amp;INDEX(n_4,MID(TEXT(R15,n0),10,1)+1)&amp;INDEX(n0x,MID(TEXT(R15,n0),11,1)+1,MID(TEXT(R15,n0),12,1)+1)),"z"," ")&amp;IF(TRUNC(TEXT(R15,n0)),"","Ноль ")&amp;") рубл"&amp;VLOOKUP(MOD(MAX(MOD(MID(TEXT(R15,n0),11,2)-11,100),9),10),{0,"ь ";1,"я ";4,"ей "},2)&amp;RIGHT(TEXT(R15,n0),2)&amp;" копе"&amp;VLOOKUP(MOD(MAX(MOD(RIGHT(TEXT(R15,n0),2)-11,100),9),10),{0,"йка";1,"йки";4,"ек"},2)," )",")")</f>
        <v>'0 (Ноль) рублей 00 копеек</v>
      </c>
    </row>
  </sheetData>
  <autoFilter ref="C3:Y17"/>
  <mergeCells count="4">
    <mergeCell ref="C15:G15"/>
    <mergeCell ref="N1:R1"/>
    <mergeCell ref="N2:R2"/>
    <mergeCell ref="N15:O15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Инструкция по заполнению</vt:lpstr>
      <vt:lpstr>РЕКВИЗИТЫ</vt:lpstr>
      <vt:lpstr>БЛАНК-ЗАКАЗА</vt:lpstr>
      <vt:lpstr>Спец, обосн ФП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Наталия Капустина</cp:lastModifiedBy>
  <cp:lastPrinted>2019-11-27T07:19:13Z</cp:lastPrinted>
  <dcterms:created xsi:type="dcterms:W3CDTF">2019-04-19T05:34:03Z</dcterms:created>
  <dcterms:modified xsi:type="dcterms:W3CDTF">2024-04-25T12:07:44Z</dcterms:modified>
</cp:coreProperties>
</file>